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80" yWindow="120" windowWidth="8385" windowHeight="11130" tabRatio="564" activeTab="0"/>
  </bookViews>
  <sheets>
    <sheet name="BestBoatSpeed" sheetId="1" r:id="rId1"/>
    <sheet name="VMG" sheetId="2" r:id="rId2"/>
    <sheet name="Graph Polar" sheetId="3" r:id="rId3"/>
    <sheet name="SailGribPolarFile" sheetId="4" r:id="rId4"/>
    <sheet name="EditPolarFile" sheetId="5" r:id="rId5"/>
    <sheet name="Calc Polars" sheetId="6" state="hidden" r:id="rId6"/>
  </sheets>
  <externalReferences>
    <externalReference r:id="rId9"/>
  </externalReferences>
  <definedNames>
    <definedName name="Data1">'[1]Example1'!$J$2:$K$20</definedName>
    <definedName name="EditFileName">'EditPolarFile'!$B$32</definedName>
    <definedName name="EditPath">'EditPolarFile'!$B$31</definedName>
    <definedName name="ExportRange">'EditPolarFile'!$A$1:$R$25</definedName>
    <definedName name="FileName">'SailGribPolarFile'!$B$29</definedName>
    <definedName name="_xlnm.Print_Titles" localSheetId="1">'VMG'!$1:$2</definedName>
    <definedName name="NewEditFileName">'EditPolarFile'!$B$33</definedName>
    <definedName name="Path">'SailGribPolarFile'!$B$28</definedName>
    <definedName name="Table1">'[1]Example1'!$I$2:$K$20</definedName>
    <definedName name="_xlnm.Print_Area" localSheetId="0">'BestBoatSpeed'!$A$1:$L$24</definedName>
    <definedName name="_xlnm.Print_Area" localSheetId="1">'VMG'!$A$1:$L$46</definedName>
  </definedNames>
  <calcPr fullCalcOnLoad="1"/>
</workbook>
</file>

<file path=xl/comments1.xml><?xml version="1.0" encoding="utf-8"?>
<comments xmlns="http://schemas.openxmlformats.org/spreadsheetml/2006/main">
  <authors>
    <author>Henri</author>
  </authors>
  <commentList>
    <comment ref="C1" authorId="0">
      <text>
        <r>
          <rPr>
            <b/>
            <sz val="9"/>
            <rFont val="Tahoma"/>
            <family val="2"/>
          </rPr>
          <t>Enter the polar name here.</t>
        </r>
      </text>
    </comment>
    <comment ref="C26" authorId="0">
      <text>
        <r>
          <rPr>
            <b/>
            <sz val="9"/>
            <rFont val="Tahoma"/>
            <family val="2"/>
          </rPr>
          <t xml:space="preserve">Enter the path here </t>
        </r>
      </text>
    </comment>
  </commentList>
</comments>
</file>

<file path=xl/sharedStrings.xml><?xml version="1.0" encoding="utf-8"?>
<sst xmlns="http://schemas.openxmlformats.org/spreadsheetml/2006/main" count="137" uniqueCount="69">
  <si>
    <t>BEST BOAT SPEED</t>
  </si>
  <si>
    <t>4</t>
  </si>
  <si>
    <t>8</t>
  </si>
  <si>
    <t>12</t>
  </si>
  <si>
    <t>16</t>
  </si>
  <si>
    <t>20</t>
  </si>
  <si>
    <t>25</t>
  </si>
  <si>
    <t>30</t>
  </si>
  <si>
    <t>35</t>
  </si>
  <si>
    <t>TWA / TWS</t>
  </si>
  <si>
    <t>TWA</t>
  </si>
  <si>
    <t>True Wind Angle</t>
  </si>
  <si>
    <t>TWS</t>
  </si>
  <si>
    <t>True Wind Speed</t>
  </si>
  <si>
    <t>SOG</t>
  </si>
  <si>
    <t>Speed Over Ground</t>
  </si>
  <si>
    <t>VMG</t>
  </si>
  <si>
    <t>Velocity Made Good</t>
  </si>
  <si>
    <t>AWS</t>
  </si>
  <si>
    <t>Apparent Wind Speed</t>
  </si>
  <si>
    <t>AWA</t>
  </si>
  <si>
    <t>Apparent Wind Angle</t>
  </si>
  <si>
    <t>BEST VMG UP</t>
  </si>
  <si>
    <t>TAT</t>
  </si>
  <si>
    <t>INDEX</t>
  </si>
  <si>
    <t>BEST VMG DOWN</t>
  </si>
  <si>
    <t>Tack Angle on Track</t>
  </si>
  <si>
    <t>GAT</t>
  </si>
  <si>
    <t>Gybe Angle on Track</t>
  </si>
  <si>
    <t>TWA\TWS</t>
  </si>
  <si>
    <t>Pct of 35 knts speed</t>
  </si>
  <si>
    <t>Path</t>
  </si>
  <si>
    <t>FileName</t>
  </si>
  <si>
    <t>TWA/TWS</t>
  </si>
  <si>
    <t>6</t>
  </si>
  <si>
    <t>10</t>
  </si>
  <si>
    <t>14</t>
  </si>
  <si>
    <t>Pct of 32° speed</t>
  </si>
  <si>
    <t>Polar file path:</t>
  </si>
  <si>
    <t>Polar file name :</t>
  </si>
  <si>
    <t>C:\temp\sailgrib\polar\</t>
  </si>
  <si>
    <t>Pct</t>
  </si>
  <si>
    <t>Polar :</t>
  </si>
  <si>
    <t>Enter values for the cells in blue to complete the polar</t>
  </si>
  <si>
    <t xml:space="preserve"> - Click the [Click to createSailGrib WR polar here] button</t>
  </si>
  <si>
    <t>Polar name :</t>
  </si>
  <si>
    <t>Quick user guide</t>
  </si>
  <si>
    <t xml:space="preserve"> - Eventually, print the Best Boat Speed and VMG worksheets by clicking the [Print] button</t>
  </si>
  <si>
    <t xml:space="preserve"> - Enter the polar name in cell [C1]</t>
  </si>
  <si>
    <t xml:space="preserve"> - Enter the path where the polar will be saved in cell [C26]</t>
  </si>
  <si>
    <t xml:space="preserve"> - Eventually, modify the parameters in blue that extend the polars in the SailGribPolarFile worksheet in the [B33:B38] and [N33:R59] ranges</t>
  </si>
  <si>
    <t xml:space="preserve"> - Enter the boat speeds in the blue range [B4:L21]</t>
  </si>
  <si>
    <t>The font color of editable cells are in marine blue</t>
  </si>
  <si>
    <t xml:space="preserve"> - Hook up your Android device via USB and allow access to your SD card or internal storage</t>
  </si>
  <si>
    <t xml:space="preserve"> - Edit the values, remember, you need to have a 0 knot TWS column plus 0° and 180° TWAs lines</t>
  </si>
  <si>
    <t xml:space="preserve"> - Copy it to your device SDCard in the /sailgrib/polar directory</t>
  </si>
  <si>
    <t>New FileName</t>
  </si>
  <si>
    <t xml:space="preserve"> - Copy the polar file that you want to edit anywhere on your PC </t>
  </si>
  <si>
    <t xml:space="preserve"> - Export edited polar to your PC by clicking the Export button</t>
  </si>
  <si>
    <t xml:space="preserve"> - Import the polar file from your PC by clicking the Import button</t>
  </si>
  <si>
    <t>&lt;= If you do not want to overwrite the source file, enter here a new filename with a .pol extension</t>
  </si>
  <si>
    <t>C:\Temp\</t>
  </si>
  <si>
    <t>Titre Graphe</t>
  </si>
  <si>
    <t>Indice Courbe</t>
  </si>
  <si>
    <t>Echelles</t>
  </si>
  <si>
    <t>http://www.ozgrid.com/Excel/polar-plot-chart.htm</t>
  </si>
  <si>
    <t>myboat.pol</t>
  </si>
  <si>
    <t>First 31.7</t>
  </si>
  <si>
    <t>first31_7.pol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</si>
</sst>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#,##0.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7.5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17.5"/>
      <name val="Arial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7.5"/>
      <color indexed="56"/>
      <name val="Arial"/>
      <family val="2"/>
    </font>
    <font>
      <sz val="17.5"/>
      <color indexed="10"/>
      <name val="Arial"/>
      <family val="2"/>
    </font>
    <font>
      <sz val="10"/>
      <color indexed="30"/>
      <name val="Arial"/>
      <family val="2"/>
    </font>
    <font>
      <sz val="17.5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7.5"/>
      <color indexed="10"/>
      <name val="Arial"/>
      <family val="2"/>
    </font>
    <font>
      <b/>
      <sz val="17.5"/>
      <color indexed="12"/>
      <name val="Arial"/>
      <family val="2"/>
    </font>
    <font>
      <sz val="10"/>
      <color indexed="8"/>
      <name val="Calibri"/>
      <family val="0"/>
    </font>
    <font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7.5"/>
      <color rgb="FF002060"/>
      <name val="Arial"/>
      <family val="2"/>
    </font>
    <font>
      <sz val="17.5"/>
      <color rgb="FFFF0000"/>
      <name val="Arial"/>
      <family val="2"/>
    </font>
    <font>
      <sz val="10"/>
      <color rgb="FF0070C0"/>
      <name val="Arial"/>
      <family val="2"/>
    </font>
    <font>
      <sz val="17.5"/>
      <color rgb="FF0000CC"/>
      <name val="Arial"/>
      <family val="2"/>
    </font>
    <font>
      <sz val="10"/>
      <color rgb="FF0000CC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7.5"/>
      <color rgb="FFFF0000"/>
      <name val="Arial"/>
      <family val="2"/>
    </font>
    <font>
      <b/>
      <sz val="17.5"/>
      <color rgb="FF0000CC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4" fontId="2" fillId="0" borderId="10" xfId="0" applyNumberFormat="1" applyFont="1" applyFill="1" applyBorder="1" applyAlignment="1">
      <alignment horizontal="right" vertical="center" indent="1"/>
    </xf>
    <xf numFmtId="0" fontId="0" fillId="0" borderId="0" xfId="0" applyAlignment="1">
      <alignment vertical="center"/>
    </xf>
    <xf numFmtId="0" fontId="59" fillId="0" borderId="0" xfId="0" applyFont="1" applyAlignment="1">
      <alignment vertical="center" wrapText="1"/>
    </xf>
    <xf numFmtId="1" fontId="60" fillId="0" borderId="11" xfId="0" applyNumberFormat="1" applyFont="1" applyFill="1" applyBorder="1" applyAlignment="1">
      <alignment horizontal="center" vertical="center"/>
    </xf>
    <xf numFmtId="1" fontId="61" fillId="0" borderId="12" xfId="0" applyNumberFormat="1" applyFont="1" applyFill="1" applyBorder="1" applyAlignment="1">
      <alignment horizontal="center" vertical="center"/>
    </xf>
    <xf numFmtId="1" fontId="61" fillId="0" borderId="12" xfId="0" applyNumberFormat="1" applyFont="1" applyFill="1" applyBorder="1" applyAlignment="1">
      <alignment horizontal="right" vertical="center" indent="1"/>
    </xf>
    <xf numFmtId="1" fontId="61" fillId="0" borderId="13" xfId="0" applyNumberFormat="1" applyFont="1" applyFill="1" applyBorder="1" applyAlignment="1">
      <alignment horizontal="center" vertical="center"/>
    </xf>
    <xf numFmtId="1" fontId="60" fillId="0" borderId="14" xfId="0" applyNumberFormat="1" applyFont="1" applyFill="1" applyBorder="1" applyAlignment="1">
      <alignment horizontal="center" vertical="center"/>
    </xf>
    <xf numFmtId="0" fontId="41" fillId="0" borderId="0" xfId="52">
      <alignment/>
      <protection/>
    </xf>
    <xf numFmtId="1" fontId="6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9" fillId="0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64" fontId="2" fillId="21" borderId="10" xfId="0" applyNumberFormat="1" applyFon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9" fontId="62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17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59" fillId="0" borderId="22" xfId="0" applyNumberFormat="1" applyFont="1" applyBorder="1" applyAlignment="1">
      <alignment horizontal="center"/>
    </xf>
    <xf numFmtId="164" fontId="59" fillId="0" borderId="23" xfId="0" applyNumberFormat="1" applyFont="1" applyBorder="1" applyAlignment="1">
      <alignment horizontal="center"/>
    </xf>
    <xf numFmtId="164" fontId="59" fillId="0" borderId="22" xfId="0" applyNumberFormat="1" applyFont="1" applyFill="1" applyBorder="1" applyAlignment="1">
      <alignment horizontal="center"/>
    </xf>
    <xf numFmtId="164" fontId="59" fillId="0" borderId="23" xfId="0" applyNumberFormat="1" applyFont="1" applyFill="1" applyBorder="1" applyAlignment="1">
      <alignment horizontal="center"/>
    </xf>
    <xf numFmtId="164" fontId="59" fillId="0" borderId="14" xfId="0" applyNumberFormat="1" applyFont="1" applyFill="1" applyBorder="1" applyAlignment="1">
      <alignment horizontal="center"/>
    </xf>
    <xf numFmtId="164" fontId="59" fillId="0" borderId="21" xfId="0" applyNumberFormat="1" applyFont="1" applyBorder="1" applyAlignment="1">
      <alignment horizontal="center"/>
    </xf>
    <xf numFmtId="164" fontId="59" fillId="0" borderId="0" xfId="0" applyNumberFormat="1" applyFont="1" applyBorder="1" applyAlignment="1">
      <alignment horizontal="center"/>
    </xf>
    <xf numFmtId="164" fontId="59" fillId="0" borderId="21" xfId="0" applyNumberFormat="1" applyFont="1" applyFill="1" applyBorder="1" applyAlignment="1">
      <alignment horizontal="center"/>
    </xf>
    <xf numFmtId="164" fontId="59" fillId="0" borderId="0" xfId="0" applyNumberFormat="1" applyFont="1" applyFill="1" applyBorder="1" applyAlignment="1">
      <alignment horizontal="center"/>
    </xf>
    <xf numFmtId="164" fontId="59" fillId="0" borderId="24" xfId="0" applyNumberFormat="1" applyFont="1" applyFill="1" applyBorder="1" applyAlignment="1">
      <alignment horizontal="center"/>
    </xf>
    <xf numFmtId="164" fontId="59" fillId="0" borderId="13" xfId="0" applyNumberFormat="1" applyFont="1" applyBorder="1" applyAlignment="1">
      <alignment horizontal="center"/>
    </xf>
    <xf numFmtId="164" fontId="59" fillId="0" borderId="18" xfId="0" applyNumberFormat="1" applyFont="1" applyBorder="1" applyAlignment="1">
      <alignment horizontal="center"/>
    </xf>
    <xf numFmtId="164" fontId="0" fillId="13" borderId="22" xfId="0" applyNumberFormat="1" applyFill="1" applyBorder="1" applyAlignment="1">
      <alignment horizontal="center"/>
    </xf>
    <xf numFmtId="164" fontId="0" fillId="13" borderId="23" xfId="0" applyNumberFormat="1" applyFill="1" applyBorder="1" applyAlignment="1">
      <alignment horizontal="center"/>
    </xf>
    <xf numFmtId="164" fontId="0" fillId="13" borderId="21" xfId="0" applyNumberFormat="1" applyFill="1" applyBorder="1" applyAlignment="1">
      <alignment horizontal="center"/>
    </xf>
    <xf numFmtId="164" fontId="0" fillId="13" borderId="0" xfId="0" applyNumberFormat="1" applyFill="1" applyBorder="1" applyAlignment="1">
      <alignment horizontal="center"/>
    </xf>
    <xf numFmtId="164" fontId="0" fillId="13" borderId="13" xfId="0" applyNumberFormat="1" applyFill="1" applyBorder="1" applyAlignment="1">
      <alignment horizontal="center"/>
    </xf>
    <xf numFmtId="164" fontId="0" fillId="13" borderId="18" xfId="0" applyNumberFormat="1" applyFill="1" applyBorder="1" applyAlignment="1">
      <alignment horizontal="center"/>
    </xf>
    <xf numFmtId="164" fontId="59" fillId="0" borderId="13" xfId="0" applyNumberFormat="1" applyFont="1" applyFill="1" applyBorder="1" applyAlignment="1">
      <alignment horizontal="center"/>
    </xf>
    <xf numFmtId="164" fontId="59" fillId="0" borderId="18" xfId="0" applyNumberFormat="1" applyFont="1" applyFill="1" applyBorder="1" applyAlignment="1">
      <alignment horizontal="center"/>
    </xf>
    <xf numFmtId="164" fontId="59" fillId="0" borderId="15" xfId="0" applyNumberFormat="1" applyFont="1" applyFill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63" fillId="0" borderId="10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0" xfId="0" applyNumberFormat="1" applyFont="1" applyFill="1" applyBorder="1" applyAlignment="1" applyProtection="1">
      <alignment horizontal="center" vertical="center"/>
      <protection locked="0"/>
    </xf>
    <xf numFmtId="164" fontId="63" fillId="0" borderId="16" xfId="0" applyNumberFormat="1" applyFont="1" applyFill="1" applyBorder="1" applyAlignment="1" applyProtection="1">
      <alignment horizontal="center" vertical="center"/>
      <protection locked="0"/>
    </xf>
    <xf numFmtId="164" fontId="63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9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9" xfId="0" applyNumberFormat="1" applyFont="1" applyFill="1" applyBorder="1" applyAlignment="1" applyProtection="1">
      <alignment horizontal="center" vertical="center"/>
      <protection locked="0"/>
    </xf>
    <xf numFmtId="164" fontId="63" fillId="0" borderId="22" xfId="0" applyNumberFormat="1" applyFont="1" applyFill="1" applyBorder="1" applyAlignment="1" applyProtection="1">
      <alignment horizontal="right" vertical="center" indent="1"/>
      <protection locked="0"/>
    </xf>
    <xf numFmtId="9" fontId="64" fillId="0" borderId="14" xfId="56" applyFont="1" applyBorder="1" applyAlignment="1" applyProtection="1">
      <alignment horizontal="center"/>
      <protection locked="0"/>
    </xf>
    <xf numFmtId="9" fontId="64" fillId="0" borderId="24" xfId="56" applyFont="1" applyBorder="1" applyAlignment="1" applyProtection="1">
      <alignment horizontal="center"/>
      <protection locked="0"/>
    </xf>
    <xf numFmtId="9" fontId="64" fillId="0" borderId="15" xfId="56" applyFont="1" applyBorder="1" applyAlignment="1" applyProtection="1">
      <alignment horizontal="center"/>
      <protection locked="0"/>
    </xf>
    <xf numFmtId="9" fontId="64" fillId="0" borderId="22" xfId="56" applyFont="1" applyBorder="1" applyAlignment="1" applyProtection="1">
      <alignment horizontal="center"/>
      <protection locked="0"/>
    </xf>
    <xf numFmtId="9" fontId="64" fillId="0" borderId="23" xfId="56" applyFont="1" applyBorder="1" applyAlignment="1" applyProtection="1">
      <alignment horizontal="center"/>
      <protection locked="0"/>
    </xf>
    <xf numFmtId="9" fontId="64" fillId="0" borderId="21" xfId="56" applyFont="1" applyBorder="1" applyAlignment="1" applyProtection="1">
      <alignment horizontal="center"/>
      <protection locked="0"/>
    </xf>
    <xf numFmtId="9" fontId="64" fillId="0" borderId="0" xfId="56" applyFont="1" applyBorder="1" applyAlignment="1" applyProtection="1">
      <alignment horizontal="center"/>
      <protection locked="0"/>
    </xf>
    <xf numFmtId="9" fontId="64" fillId="0" borderId="13" xfId="56" applyFont="1" applyBorder="1" applyAlignment="1" applyProtection="1">
      <alignment horizontal="center"/>
      <protection locked="0"/>
    </xf>
    <xf numFmtId="9" fontId="64" fillId="0" borderId="18" xfId="56" applyFont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65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2" xfId="0" applyFont="1" applyBorder="1" applyAlignment="1">
      <alignment/>
    </xf>
    <xf numFmtId="0" fontId="0" fillId="33" borderId="0" xfId="0" applyFill="1" applyAlignment="1">
      <alignment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164" fontId="66" fillId="0" borderId="23" xfId="0" applyNumberFormat="1" applyFont="1" applyBorder="1" applyAlignment="1" applyProtection="1">
      <alignment horizontal="center"/>
      <protection locked="0"/>
    </xf>
    <xf numFmtId="164" fontId="66" fillId="0" borderId="23" xfId="0" applyNumberFormat="1" applyFont="1" applyFill="1" applyBorder="1" applyAlignment="1" applyProtection="1">
      <alignment horizontal="center"/>
      <protection locked="0"/>
    </xf>
    <xf numFmtId="164" fontId="66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7" fillId="0" borderId="20" xfId="0" applyFont="1" applyBorder="1" applyAlignment="1" applyProtection="1">
      <alignment horizontal="center"/>
      <protection locked="0"/>
    </xf>
    <xf numFmtId="164" fontId="66" fillId="0" borderId="0" xfId="0" applyNumberFormat="1" applyFont="1" applyBorder="1" applyAlignment="1" applyProtection="1">
      <alignment horizontal="center"/>
      <protection locked="0"/>
    </xf>
    <xf numFmtId="164" fontId="66" fillId="0" borderId="0" xfId="0" applyNumberFormat="1" applyFont="1" applyFill="1" applyBorder="1" applyAlignment="1" applyProtection="1">
      <alignment horizontal="center"/>
      <protection locked="0"/>
    </xf>
    <xf numFmtId="164" fontId="66" fillId="0" borderId="24" xfId="0" applyNumberFormat="1" applyFont="1" applyFill="1" applyBorder="1" applyAlignment="1" applyProtection="1">
      <alignment horizontal="center"/>
      <protection locked="0"/>
    </xf>
    <xf numFmtId="164" fontId="66" fillId="13" borderId="25" xfId="0" applyNumberFormat="1" applyFont="1" applyFill="1" applyBorder="1" applyAlignment="1" applyProtection="1">
      <alignment horizontal="center"/>
      <protection locked="0"/>
    </xf>
    <xf numFmtId="164" fontId="66" fillId="13" borderId="26" xfId="0" applyNumberFormat="1" applyFont="1" applyFill="1" applyBorder="1" applyAlignment="1" applyProtection="1">
      <alignment horizontal="center"/>
      <protection locked="0"/>
    </xf>
    <xf numFmtId="164" fontId="66" fillId="13" borderId="27" xfId="0" applyNumberFormat="1" applyFont="1" applyFill="1" applyBorder="1" applyAlignment="1" applyProtection="1">
      <alignment horizontal="center"/>
      <protection locked="0"/>
    </xf>
    <xf numFmtId="164" fontId="66" fillId="13" borderId="28" xfId="0" applyNumberFormat="1" applyFont="1" applyFill="1" applyBorder="1" applyAlignment="1" applyProtection="1">
      <alignment horizontal="center"/>
      <protection locked="0"/>
    </xf>
    <xf numFmtId="164" fontId="66" fillId="13" borderId="0" xfId="0" applyNumberFormat="1" applyFont="1" applyFill="1" applyBorder="1" applyAlignment="1" applyProtection="1">
      <alignment horizontal="center"/>
      <protection locked="0"/>
    </xf>
    <xf numFmtId="164" fontId="66" fillId="13" borderId="29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164" fontId="66" fillId="0" borderId="18" xfId="0" applyNumberFormat="1" applyFont="1" applyBorder="1" applyAlignment="1" applyProtection="1">
      <alignment horizontal="center"/>
      <protection locked="0"/>
    </xf>
    <xf numFmtId="164" fontId="66" fillId="13" borderId="30" xfId="0" applyNumberFormat="1" applyFont="1" applyFill="1" applyBorder="1" applyAlignment="1" applyProtection="1">
      <alignment horizontal="center"/>
      <protection locked="0"/>
    </xf>
    <xf numFmtId="164" fontId="66" fillId="13" borderId="18" xfId="0" applyNumberFormat="1" applyFont="1" applyFill="1" applyBorder="1" applyAlignment="1" applyProtection="1">
      <alignment horizontal="center"/>
      <protection locked="0"/>
    </xf>
    <xf numFmtId="164" fontId="66" fillId="13" borderId="31" xfId="0" applyNumberFormat="1" applyFont="1" applyFill="1" applyBorder="1" applyAlignment="1" applyProtection="1">
      <alignment horizontal="center"/>
      <protection locked="0"/>
    </xf>
    <xf numFmtId="164" fontId="66" fillId="0" borderId="18" xfId="0" applyNumberFormat="1" applyFont="1" applyFill="1" applyBorder="1" applyAlignment="1" applyProtection="1">
      <alignment horizontal="center"/>
      <protection locked="0"/>
    </xf>
    <xf numFmtId="164" fontId="66" fillId="0" borderId="15" xfId="0" applyNumberFormat="1" applyFont="1" applyFill="1" applyBorder="1" applyAlignment="1" applyProtection="1">
      <alignment horizontal="center"/>
      <protection locked="0"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3" fillId="0" borderId="16" xfId="55" applyFont="1" applyBorder="1" applyAlignment="1">
      <alignment horizontal="centerContinuous" vertical="center"/>
      <protection/>
    </xf>
    <xf numFmtId="0" fontId="3" fillId="0" borderId="11" xfId="55" applyFont="1" applyBorder="1" applyAlignment="1">
      <alignment horizontal="centerContinuous" vertical="center"/>
      <protection/>
    </xf>
    <xf numFmtId="1" fontId="68" fillId="0" borderId="10" xfId="55" applyNumberFormat="1" applyFont="1" applyFill="1" applyBorder="1" applyAlignment="1">
      <alignment horizontal="center" vertical="center"/>
      <protection/>
    </xf>
    <xf numFmtId="0" fontId="62" fillId="0" borderId="0" xfId="55" applyFont="1">
      <alignment/>
      <protection/>
    </xf>
    <xf numFmtId="43" fontId="0" fillId="0" borderId="0" xfId="46" applyFont="1" applyAlignment="1">
      <alignment/>
    </xf>
    <xf numFmtId="43" fontId="62" fillId="0" borderId="0" xfId="46" applyFont="1" applyAlignment="1">
      <alignment/>
    </xf>
    <xf numFmtId="0" fontId="48" fillId="0" borderId="0" xfId="45" applyAlignment="1">
      <alignment/>
    </xf>
    <xf numFmtId="43" fontId="0" fillId="0" borderId="0" xfId="46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4" fillId="0" borderId="16" xfId="0" applyFont="1" applyBorder="1" applyAlignment="1" applyProtection="1">
      <alignment horizontal="center" vertical="center"/>
      <protection locked="0"/>
    </xf>
    <xf numFmtId="0" fontId="64" fillId="0" borderId="17" xfId="0" applyFont="1" applyBorder="1" applyAlignment="1" applyProtection="1">
      <alignment horizontal="center" vertical="center"/>
      <protection locked="0"/>
    </xf>
    <xf numFmtId="0" fontId="64" fillId="0" borderId="11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8" fillId="0" borderId="17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 applyProtection="1">
      <alignment horizontal="center" vertical="center" wrapText="1"/>
      <protection locked="0"/>
    </xf>
    <xf numFmtId="0" fontId="69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6" fillId="0" borderId="16" xfId="0" applyFont="1" applyBorder="1" applyAlignment="1" applyProtection="1">
      <alignment horizontal="center"/>
      <protection locked="0"/>
    </xf>
    <xf numFmtId="0" fontId="66" fillId="0" borderId="17" xfId="0" applyFont="1" applyBorder="1" applyAlignment="1" applyProtection="1">
      <alignment horizontal="center"/>
      <protection locked="0"/>
    </xf>
    <xf numFmtId="0" fontId="66" fillId="0" borderId="11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 5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9"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fgColor indexed="64"/>
          <bgColor indexed="10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fgColor indexed="64"/>
          <bgColor indexed="10"/>
        </patternFill>
      </fill>
    </dxf>
    <dxf>
      <fill>
        <gradientFill degree="90">
          <stop position="0">
            <color theme="5"/>
          </stop>
          <stop position="1">
            <color theme="4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'Calc Polars'!$E$1</c:f>
        </c:strRef>
      </c:tx>
      <c:layout>
        <c:manualLayout>
          <c:xMode val="factor"/>
          <c:yMode val="factor"/>
          <c:x val="-0.05025"/>
          <c:y val="-0.00625"/>
        </c:manualLayout>
      </c:layout>
      <c:spPr>
        <a:solidFill>
          <a:srgbClr val="FFFFFF"/>
        </a:solidFill>
        <a:ln w="25400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915"/>
          <c:y val="0.109"/>
          <c:w val="0.547"/>
          <c:h val="0.83175"/>
        </c:manualLayout>
      </c:layout>
      <c:radarChart>
        <c:radarStyle val="marker"/>
        <c:varyColors val="0"/>
        <c:ser>
          <c:idx val="0"/>
          <c:order val="0"/>
          <c:tx>
            <c:strRef>
              <c:f>'Calc Polars'!$E$3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Polars'!$E$4:$E$364</c:f>
              <c:numCache>
                <c:ptCount val="361"/>
                <c:pt idx="0">
                  <c:v>0</c:v>
                </c:pt>
                <c:pt idx="1">
                  <c:v>0.06</c:v>
                </c:pt>
                <c:pt idx="2">
                  <c:v>0.12</c:v>
                </c:pt>
                <c:pt idx="3">
                  <c:v>0.18</c:v>
                </c:pt>
                <c:pt idx="4">
                  <c:v>0.24</c:v>
                </c:pt>
                <c:pt idx="5">
                  <c:v>0.3</c:v>
                </c:pt>
                <c:pt idx="6">
                  <c:v>0.36</c:v>
                </c:pt>
                <c:pt idx="7">
                  <c:v>0.42</c:v>
                </c:pt>
                <c:pt idx="8">
                  <c:v>0.48</c:v>
                </c:pt>
                <c:pt idx="9">
                  <c:v>0.54</c:v>
                </c:pt>
                <c:pt idx="10">
                  <c:v>0.6</c:v>
                </c:pt>
                <c:pt idx="11">
                  <c:v>0.6799999999999999</c:v>
                </c:pt>
                <c:pt idx="12">
                  <c:v>0.76</c:v>
                </c:pt>
                <c:pt idx="13">
                  <c:v>0.84</c:v>
                </c:pt>
                <c:pt idx="14">
                  <c:v>0.92</c:v>
                </c:pt>
                <c:pt idx="15">
                  <c:v>1</c:v>
                </c:pt>
                <c:pt idx="16">
                  <c:v>1.02</c:v>
                </c:pt>
                <c:pt idx="17">
                  <c:v>1.04</c:v>
                </c:pt>
                <c:pt idx="18">
                  <c:v>1.06</c:v>
                </c:pt>
                <c:pt idx="19">
                  <c:v>1.08</c:v>
                </c:pt>
                <c:pt idx="20">
                  <c:v>1.1</c:v>
                </c:pt>
                <c:pt idx="21">
                  <c:v>1.1400000000000001</c:v>
                </c:pt>
                <c:pt idx="22">
                  <c:v>1.1800000000000002</c:v>
                </c:pt>
                <c:pt idx="23">
                  <c:v>1.22</c:v>
                </c:pt>
                <c:pt idx="24">
                  <c:v>1.26</c:v>
                </c:pt>
                <c:pt idx="25">
                  <c:v>1.3</c:v>
                </c:pt>
                <c:pt idx="26">
                  <c:v>1.4285714285714286</c:v>
                </c:pt>
                <c:pt idx="27">
                  <c:v>1.5571428571428572</c:v>
                </c:pt>
                <c:pt idx="28">
                  <c:v>1.6857142857142857</c:v>
                </c:pt>
                <c:pt idx="29">
                  <c:v>1.8142857142857143</c:v>
                </c:pt>
                <c:pt idx="30">
                  <c:v>1.942857142857143</c:v>
                </c:pt>
                <c:pt idx="31">
                  <c:v>2.0714285714285716</c:v>
                </c:pt>
                <c:pt idx="32">
                  <c:v>2.2</c:v>
                </c:pt>
                <c:pt idx="33">
                  <c:v>2.3000000000000003</c:v>
                </c:pt>
                <c:pt idx="34">
                  <c:v>2.4000000000000004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  <c:pt idx="39">
                  <c:v>2.9</c:v>
                </c:pt>
                <c:pt idx="40">
                  <c:v>3</c:v>
                </c:pt>
                <c:pt idx="41">
                  <c:v>3.06</c:v>
                </c:pt>
                <c:pt idx="42">
                  <c:v>3.12</c:v>
                </c:pt>
                <c:pt idx="43">
                  <c:v>3.1799999999999997</c:v>
                </c:pt>
                <c:pt idx="44">
                  <c:v>3.2399999999999998</c:v>
                </c:pt>
                <c:pt idx="45">
                  <c:v>3.3</c:v>
                </c:pt>
                <c:pt idx="46">
                  <c:v>3.357142857142857</c:v>
                </c:pt>
                <c:pt idx="47">
                  <c:v>3.414285714285714</c:v>
                </c:pt>
                <c:pt idx="48">
                  <c:v>3.4714285714285715</c:v>
                </c:pt>
                <c:pt idx="49">
                  <c:v>3.5285714285714285</c:v>
                </c:pt>
                <c:pt idx="50">
                  <c:v>3.585714285714286</c:v>
                </c:pt>
                <c:pt idx="51">
                  <c:v>3.642857142857143</c:v>
                </c:pt>
                <c:pt idx="52">
                  <c:v>3.7</c:v>
                </c:pt>
                <c:pt idx="53">
                  <c:v>3.75</c:v>
                </c:pt>
                <c:pt idx="54">
                  <c:v>3.8</c:v>
                </c:pt>
                <c:pt idx="55">
                  <c:v>3.85</c:v>
                </c:pt>
                <c:pt idx="56">
                  <c:v>3.9</c:v>
                </c:pt>
                <c:pt idx="57">
                  <c:v>3.9499999999999997</c:v>
                </c:pt>
                <c:pt idx="58">
                  <c:v>4</c:v>
                </c:pt>
                <c:pt idx="59">
                  <c:v>4.05</c:v>
                </c:pt>
                <c:pt idx="60">
                  <c:v>4.1</c:v>
                </c:pt>
                <c:pt idx="61">
                  <c:v>4.12</c:v>
                </c:pt>
                <c:pt idx="62">
                  <c:v>4.14</c:v>
                </c:pt>
                <c:pt idx="63">
                  <c:v>4.159999999999999</c:v>
                </c:pt>
                <c:pt idx="64">
                  <c:v>4.18</c:v>
                </c:pt>
                <c:pt idx="65">
                  <c:v>4.199999999999999</c:v>
                </c:pt>
                <c:pt idx="66">
                  <c:v>4.22</c:v>
                </c:pt>
                <c:pt idx="67">
                  <c:v>4.239999999999999</c:v>
                </c:pt>
                <c:pt idx="68">
                  <c:v>4.26</c:v>
                </c:pt>
                <c:pt idx="69">
                  <c:v>4.28</c:v>
                </c:pt>
                <c:pt idx="70">
                  <c:v>4.3</c:v>
                </c:pt>
                <c:pt idx="71">
                  <c:v>4.31</c:v>
                </c:pt>
                <c:pt idx="72">
                  <c:v>4.32</c:v>
                </c:pt>
                <c:pt idx="73">
                  <c:v>4.33</c:v>
                </c:pt>
                <c:pt idx="74">
                  <c:v>4.34</c:v>
                </c:pt>
                <c:pt idx="75">
                  <c:v>4.35</c:v>
                </c:pt>
                <c:pt idx="76">
                  <c:v>4.36</c:v>
                </c:pt>
                <c:pt idx="77">
                  <c:v>4.37</c:v>
                </c:pt>
                <c:pt idx="78">
                  <c:v>4.38</c:v>
                </c:pt>
                <c:pt idx="79">
                  <c:v>4.390000000000001</c:v>
                </c:pt>
                <c:pt idx="80">
                  <c:v>4.4</c:v>
                </c:pt>
                <c:pt idx="81">
                  <c:v>4.41</c:v>
                </c:pt>
                <c:pt idx="82">
                  <c:v>4.42</c:v>
                </c:pt>
                <c:pt idx="83">
                  <c:v>4.430000000000001</c:v>
                </c:pt>
                <c:pt idx="84">
                  <c:v>4.44</c:v>
                </c:pt>
                <c:pt idx="85">
                  <c:v>4.45</c:v>
                </c:pt>
                <c:pt idx="86">
                  <c:v>4.46</c:v>
                </c:pt>
                <c:pt idx="87">
                  <c:v>4.47</c:v>
                </c:pt>
                <c:pt idx="88">
                  <c:v>4.48</c:v>
                </c:pt>
                <c:pt idx="89">
                  <c:v>4.49</c:v>
                </c:pt>
                <c:pt idx="90">
                  <c:v>4.5</c:v>
                </c:pt>
                <c:pt idx="91">
                  <c:v>4.5</c:v>
                </c:pt>
                <c:pt idx="92">
                  <c:v>4.5</c:v>
                </c:pt>
                <c:pt idx="93">
                  <c:v>4.5</c:v>
                </c:pt>
                <c:pt idx="94">
                  <c:v>4.5</c:v>
                </c:pt>
                <c:pt idx="95">
                  <c:v>4.5</c:v>
                </c:pt>
                <c:pt idx="96">
                  <c:v>4.5</c:v>
                </c:pt>
                <c:pt idx="97">
                  <c:v>4.5</c:v>
                </c:pt>
                <c:pt idx="98">
                  <c:v>4.5</c:v>
                </c:pt>
                <c:pt idx="99">
                  <c:v>4.5</c:v>
                </c:pt>
                <c:pt idx="100">
                  <c:v>4.5</c:v>
                </c:pt>
                <c:pt idx="101">
                  <c:v>4.49</c:v>
                </c:pt>
                <c:pt idx="102">
                  <c:v>4.48</c:v>
                </c:pt>
                <c:pt idx="103">
                  <c:v>4.47</c:v>
                </c:pt>
                <c:pt idx="104">
                  <c:v>4.46</c:v>
                </c:pt>
                <c:pt idx="105">
                  <c:v>4.45</c:v>
                </c:pt>
                <c:pt idx="106">
                  <c:v>4.44</c:v>
                </c:pt>
                <c:pt idx="107">
                  <c:v>4.430000000000001</c:v>
                </c:pt>
                <c:pt idx="108">
                  <c:v>4.42</c:v>
                </c:pt>
                <c:pt idx="109">
                  <c:v>4.41</c:v>
                </c:pt>
                <c:pt idx="110">
                  <c:v>4.4</c:v>
                </c:pt>
                <c:pt idx="111">
                  <c:v>4.37</c:v>
                </c:pt>
                <c:pt idx="112">
                  <c:v>4.34</c:v>
                </c:pt>
                <c:pt idx="113">
                  <c:v>4.3100000000000005</c:v>
                </c:pt>
                <c:pt idx="114">
                  <c:v>4.28</c:v>
                </c:pt>
                <c:pt idx="115">
                  <c:v>4.25</c:v>
                </c:pt>
                <c:pt idx="116">
                  <c:v>4.22</c:v>
                </c:pt>
                <c:pt idx="117">
                  <c:v>4.1899999999999995</c:v>
                </c:pt>
                <c:pt idx="118">
                  <c:v>4.16</c:v>
                </c:pt>
                <c:pt idx="119">
                  <c:v>4.13</c:v>
                </c:pt>
                <c:pt idx="120">
                  <c:v>4.1</c:v>
                </c:pt>
                <c:pt idx="121">
                  <c:v>4.05</c:v>
                </c:pt>
                <c:pt idx="122">
                  <c:v>3.9999999999999996</c:v>
                </c:pt>
                <c:pt idx="123">
                  <c:v>3.9499999999999997</c:v>
                </c:pt>
                <c:pt idx="124">
                  <c:v>3.9</c:v>
                </c:pt>
                <c:pt idx="125">
                  <c:v>3.8499999999999996</c:v>
                </c:pt>
                <c:pt idx="126">
                  <c:v>3.8</c:v>
                </c:pt>
                <c:pt idx="127">
                  <c:v>3.75</c:v>
                </c:pt>
                <c:pt idx="128">
                  <c:v>3.7</c:v>
                </c:pt>
                <c:pt idx="129">
                  <c:v>3.65</c:v>
                </c:pt>
                <c:pt idx="130">
                  <c:v>3.6</c:v>
                </c:pt>
                <c:pt idx="131">
                  <c:v>3.5500000000000003</c:v>
                </c:pt>
                <c:pt idx="132">
                  <c:v>3.5</c:v>
                </c:pt>
                <c:pt idx="133">
                  <c:v>3.45</c:v>
                </c:pt>
                <c:pt idx="134">
                  <c:v>3.4</c:v>
                </c:pt>
                <c:pt idx="135">
                  <c:v>3.35</c:v>
                </c:pt>
                <c:pt idx="136">
                  <c:v>3.3000000000000003</c:v>
                </c:pt>
                <c:pt idx="137">
                  <c:v>3.25</c:v>
                </c:pt>
                <c:pt idx="138">
                  <c:v>3.2</c:v>
                </c:pt>
                <c:pt idx="139">
                  <c:v>3.15</c:v>
                </c:pt>
                <c:pt idx="140">
                  <c:v>3.1</c:v>
                </c:pt>
                <c:pt idx="141">
                  <c:v>3.0500000000000003</c:v>
                </c:pt>
                <c:pt idx="142">
                  <c:v>3</c:v>
                </c:pt>
                <c:pt idx="143">
                  <c:v>2.95</c:v>
                </c:pt>
                <c:pt idx="144">
                  <c:v>2.9</c:v>
                </c:pt>
                <c:pt idx="145">
                  <c:v>2.85</c:v>
                </c:pt>
                <c:pt idx="146">
                  <c:v>2.8000000000000003</c:v>
                </c:pt>
                <c:pt idx="147">
                  <c:v>2.75</c:v>
                </c:pt>
                <c:pt idx="148">
                  <c:v>2.7</c:v>
                </c:pt>
                <c:pt idx="149">
                  <c:v>2.65</c:v>
                </c:pt>
                <c:pt idx="150">
                  <c:v>2.6</c:v>
                </c:pt>
                <c:pt idx="151">
                  <c:v>2.57</c:v>
                </c:pt>
                <c:pt idx="152">
                  <c:v>2.54</c:v>
                </c:pt>
                <c:pt idx="153">
                  <c:v>2.5100000000000002</c:v>
                </c:pt>
                <c:pt idx="154">
                  <c:v>2.48</c:v>
                </c:pt>
                <c:pt idx="155">
                  <c:v>2.45</c:v>
                </c:pt>
                <c:pt idx="156">
                  <c:v>2.42</c:v>
                </c:pt>
                <c:pt idx="157">
                  <c:v>2.39</c:v>
                </c:pt>
                <c:pt idx="158">
                  <c:v>2.36</c:v>
                </c:pt>
                <c:pt idx="159">
                  <c:v>2.3299999999999996</c:v>
                </c:pt>
                <c:pt idx="160">
                  <c:v>2.3</c:v>
                </c:pt>
                <c:pt idx="161">
                  <c:v>2.28</c:v>
                </c:pt>
                <c:pt idx="162">
                  <c:v>2.26</c:v>
                </c:pt>
                <c:pt idx="163">
                  <c:v>2.2399999999999998</c:v>
                </c:pt>
                <c:pt idx="164">
                  <c:v>2.2199999999999998</c:v>
                </c:pt>
                <c:pt idx="165">
                  <c:v>2.2</c:v>
                </c:pt>
                <c:pt idx="166">
                  <c:v>2.18</c:v>
                </c:pt>
                <c:pt idx="167">
                  <c:v>2.16</c:v>
                </c:pt>
                <c:pt idx="168">
                  <c:v>2.14</c:v>
                </c:pt>
                <c:pt idx="169">
                  <c:v>2.12</c:v>
                </c:pt>
                <c:pt idx="170">
                  <c:v>2.1</c:v>
                </c:pt>
                <c:pt idx="171">
                  <c:v>2.08</c:v>
                </c:pt>
                <c:pt idx="172">
                  <c:v>2.06</c:v>
                </c:pt>
                <c:pt idx="173">
                  <c:v>2.04</c:v>
                </c:pt>
                <c:pt idx="174">
                  <c:v>2.02</c:v>
                </c:pt>
                <c:pt idx="175">
                  <c:v>2</c:v>
                </c:pt>
                <c:pt idx="176">
                  <c:v>1.98</c:v>
                </c:pt>
                <c:pt idx="177">
                  <c:v>1.96</c:v>
                </c:pt>
                <c:pt idx="178">
                  <c:v>1.94</c:v>
                </c:pt>
                <c:pt idx="179">
                  <c:v>1.92</c:v>
                </c:pt>
                <c:pt idx="180">
                  <c:v>1.9</c:v>
                </c:pt>
                <c:pt idx="181">
                  <c:v>1.92</c:v>
                </c:pt>
                <c:pt idx="182">
                  <c:v>1.94</c:v>
                </c:pt>
                <c:pt idx="183">
                  <c:v>1.96</c:v>
                </c:pt>
                <c:pt idx="184">
                  <c:v>1.98</c:v>
                </c:pt>
                <c:pt idx="185">
                  <c:v>2</c:v>
                </c:pt>
                <c:pt idx="186">
                  <c:v>2.02</c:v>
                </c:pt>
                <c:pt idx="187">
                  <c:v>2.04</c:v>
                </c:pt>
                <c:pt idx="188">
                  <c:v>2.06</c:v>
                </c:pt>
                <c:pt idx="189">
                  <c:v>2.08</c:v>
                </c:pt>
                <c:pt idx="190">
                  <c:v>2.1</c:v>
                </c:pt>
                <c:pt idx="191">
                  <c:v>2.12</c:v>
                </c:pt>
                <c:pt idx="192">
                  <c:v>2.14</c:v>
                </c:pt>
                <c:pt idx="193">
                  <c:v>2.16</c:v>
                </c:pt>
                <c:pt idx="194">
                  <c:v>2.18</c:v>
                </c:pt>
                <c:pt idx="195">
                  <c:v>2.2</c:v>
                </c:pt>
                <c:pt idx="196">
                  <c:v>2.2199999999999998</c:v>
                </c:pt>
                <c:pt idx="197">
                  <c:v>2.2399999999999998</c:v>
                </c:pt>
                <c:pt idx="198">
                  <c:v>2.26</c:v>
                </c:pt>
                <c:pt idx="199">
                  <c:v>2.28</c:v>
                </c:pt>
                <c:pt idx="200">
                  <c:v>2.3</c:v>
                </c:pt>
                <c:pt idx="201">
                  <c:v>2.3299999999999996</c:v>
                </c:pt>
                <c:pt idx="202">
                  <c:v>2.36</c:v>
                </c:pt>
                <c:pt idx="203">
                  <c:v>2.39</c:v>
                </c:pt>
                <c:pt idx="204">
                  <c:v>2.42</c:v>
                </c:pt>
                <c:pt idx="205">
                  <c:v>2.45</c:v>
                </c:pt>
                <c:pt idx="206">
                  <c:v>2.48</c:v>
                </c:pt>
                <c:pt idx="207">
                  <c:v>2.5100000000000002</c:v>
                </c:pt>
                <c:pt idx="208">
                  <c:v>2.54</c:v>
                </c:pt>
                <c:pt idx="209">
                  <c:v>2.57</c:v>
                </c:pt>
                <c:pt idx="210">
                  <c:v>2.6</c:v>
                </c:pt>
                <c:pt idx="211">
                  <c:v>2.65</c:v>
                </c:pt>
                <c:pt idx="212">
                  <c:v>2.7</c:v>
                </c:pt>
                <c:pt idx="213">
                  <c:v>2.75</c:v>
                </c:pt>
                <c:pt idx="214">
                  <c:v>2.8000000000000003</c:v>
                </c:pt>
                <c:pt idx="215">
                  <c:v>2.85</c:v>
                </c:pt>
                <c:pt idx="216">
                  <c:v>2.9</c:v>
                </c:pt>
                <c:pt idx="217">
                  <c:v>2.95</c:v>
                </c:pt>
                <c:pt idx="218">
                  <c:v>3</c:v>
                </c:pt>
                <c:pt idx="219">
                  <c:v>3.0500000000000003</c:v>
                </c:pt>
                <c:pt idx="220">
                  <c:v>3.1</c:v>
                </c:pt>
                <c:pt idx="221">
                  <c:v>3.15</c:v>
                </c:pt>
                <c:pt idx="222">
                  <c:v>3.2</c:v>
                </c:pt>
                <c:pt idx="223">
                  <c:v>3.25</c:v>
                </c:pt>
                <c:pt idx="224">
                  <c:v>3.3000000000000003</c:v>
                </c:pt>
                <c:pt idx="225">
                  <c:v>3.35</c:v>
                </c:pt>
                <c:pt idx="226">
                  <c:v>3.4</c:v>
                </c:pt>
                <c:pt idx="227">
                  <c:v>3.45</c:v>
                </c:pt>
                <c:pt idx="228">
                  <c:v>3.5</c:v>
                </c:pt>
                <c:pt idx="229">
                  <c:v>3.5500000000000003</c:v>
                </c:pt>
                <c:pt idx="230">
                  <c:v>3.6</c:v>
                </c:pt>
                <c:pt idx="231">
                  <c:v>3.65</c:v>
                </c:pt>
                <c:pt idx="232">
                  <c:v>3.7</c:v>
                </c:pt>
                <c:pt idx="233">
                  <c:v>3.75</c:v>
                </c:pt>
                <c:pt idx="234">
                  <c:v>3.8</c:v>
                </c:pt>
                <c:pt idx="235">
                  <c:v>3.8499999999999996</c:v>
                </c:pt>
                <c:pt idx="236">
                  <c:v>3.9</c:v>
                </c:pt>
                <c:pt idx="237">
                  <c:v>3.9499999999999997</c:v>
                </c:pt>
                <c:pt idx="238">
                  <c:v>3.9999999999999996</c:v>
                </c:pt>
                <c:pt idx="239">
                  <c:v>4.05</c:v>
                </c:pt>
                <c:pt idx="240">
                  <c:v>4.1</c:v>
                </c:pt>
                <c:pt idx="241">
                  <c:v>4.13</c:v>
                </c:pt>
                <c:pt idx="242">
                  <c:v>4.16</c:v>
                </c:pt>
                <c:pt idx="243">
                  <c:v>4.1899999999999995</c:v>
                </c:pt>
                <c:pt idx="244">
                  <c:v>4.22</c:v>
                </c:pt>
                <c:pt idx="245">
                  <c:v>4.25</c:v>
                </c:pt>
                <c:pt idx="246">
                  <c:v>4.28</c:v>
                </c:pt>
                <c:pt idx="247">
                  <c:v>4.3100000000000005</c:v>
                </c:pt>
                <c:pt idx="248">
                  <c:v>4.34</c:v>
                </c:pt>
                <c:pt idx="249">
                  <c:v>4.37</c:v>
                </c:pt>
                <c:pt idx="250">
                  <c:v>4.4</c:v>
                </c:pt>
                <c:pt idx="251">
                  <c:v>4.41</c:v>
                </c:pt>
                <c:pt idx="252">
                  <c:v>4.42</c:v>
                </c:pt>
                <c:pt idx="253">
                  <c:v>4.430000000000001</c:v>
                </c:pt>
                <c:pt idx="254">
                  <c:v>4.44</c:v>
                </c:pt>
                <c:pt idx="255">
                  <c:v>4.45</c:v>
                </c:pt>
                <c:pt idx="256">
                  <c:v>4.46</c:v>
                </c:pt>
                <c:pt idx="257">
                  <c:v>4.47</c:v>
                </c:pt>
                <c:pt idx="258">
                  <c:v>4.48</c:v>
                </c:pt>
                <c:pt idx="259">
                  <c:v>4.49</c:v>
                </c:pt>
                <c:pt idx="260">
                  <c:v>4.5</c:v>
                </c:pt>
                <c:pt idx="261">
                  <c:v>4.5</c:v>
                </c:pt>
                <c:pt idx="262">
                  <c:v>4.5</c:v>
                </c:pt>
                <c:pt idx="263">
                  <c:v>4.5</c:v>
                </c:pt>
                <c:pt idx="264">
                  <c:v>4.5</c:v>
                </c:pt>
                <c:pt idx="265">
                  <c:v>4.5</c:v>
                </c:pt>
                <c:pt idx="266">
                  <c:v>4.5</c:v>
                </c:pt>
                <c:pt idx="267">
                  <c:v>4.5</c:v>
                </c:pt>
                <c:pt idx="268">
                  <c:v>4.5</c:v>
                </c:pt>
                <c:pt idx="269">
                  <c:v>4.5</c:v>
                </c:pt>
                <c:pt idx="270">
                  <c:v>4.5</c:v>
                </c:pt>
                <c:pt idx="271">
                  <c:v>4.49</c:v>
                </c:pt>
                <c:pt idx="272">
                  <c:v>4.48</c:v>
                </c:pt>
                <c:pt idx="273">
                  <c:v>4.47</c:v>
                </c:pt>
                <c:pt idx="274">
                  <c:v>4.46</c:v>
                </c:pt>
                <c:pt idx="275">
                  <c:v>4.45</c:v>
                </c:pt>
                <c:pt idx="276">
                  <c:v>4.44</c:v>
                </c:pt>
                <c:pt idx="277">
                  <c:v>4.430000000000001</c:v>
                </c:pt>
                <c:pt idx="278">
                  <c:v>4.42</c:v>
                </c:pt>
                <c:pt idx="279">
                  <c:v>4.41</c:v>
                </c:pt>
                <c:pt idx="280">
                  <c:v>4.4</c:v>
                </c:pt>
                <c:pt idx="281">
                  <c:v>4.390000000000001</c:v>
                </c:pt>
                <c:pt idx="282">
                  <c:v>4.38</c:v>
                </c:pt>
                <c:pt idx="283">
                  <c:v>4.37</c:v>
                </c:pt>
                <c:pt idx="284">
                  <c:v>4.36</c:v>
                </c:pt>
                <c:pt idx="285">
                  <c:v>4.35</c:v>
                </c:pt>
                <c:pt idx="286">
                  <c:v>4.34</c:v>
                </c:pt>
                <c:pt idx="287">
                  <c:v>4.33</c:v>
                </c:pt>
                <c:pt idx="288">
                  <c:v>4.32</c:v>
                </c:pt>
                <c:pt idx="289">
                  <c:v>4.31</c:v>
                </c:pt>
                <c:pt idx="290">
                  <c:v>4.3</c:v>
                </c:pt>
                <c:pt idx="291">
                  <c:v>4.28</c:v>
                </c:pt>
                <c:pt idx="292">
                  <c:v>4.26</c:v>
                </c:pt>
                <c:pt idx="293">
                  <c:v>4.239999999999999</c:v>
                </c:pt>
                <c:pt idx="294">
                  <c:v>4.22</c:v>
                </c:pt>
                <c:pt idx="295">
                  <c:v>4.199999999999999</c:v>
                </c:pt>
                <c:pt idx="296">
                  <c:v>4.18</c:v>
                </c:pt>
                <c:pt idx="297">
                  <c:v>4.159999999999999</c:v>
                </c:pt>
                <c:pt idx="298">
                  <c:v>4.14</c:v>
                </c:pt>
                <c:pt idx="299">
                  <c:v>4.12</c:v>
                </c:pt>
                <c:pt idx="300">
                  <c:v>4.1</c:v>
                </c:pt>
                <c:pt idx="301">
                  <c:v>4.05</c:v>
                </c:pt>
                <c:pt idx="302">
                  <c:v>4</c:v>
                </c:pt>
                <c:pt idx="303">
                  <c:v>3.9499999999999997</c:v>
                </c:pt>
                <c:pt idx="304">
                  <c:v>3.9</c:v>
                </c:pt>
                <c:pt idx="305">
                  <c:v>3.85</c:v>
                </c:pt>
                <c:pt idx="306">
                  <c:v>3.8</c:v>
                </c:pt>
                <c:pt idx="307">
                  <c:v>3.75</c:v>
                </c:pt>
                <c:pt idx="308">
                  <c:v>3.7</c:v>
                </c:pt>
                <c:pt idx="309">
                  <c:v>3.642857142857143</c:v>
                </c:pt>
                <c:pt idx="310">
                  <c:v>3.585714285714286</c:v>
                </c:pt>
                <c:pt idx="311">
                  <c:v>3.5285714285714285</c:v>
                </c:pt>
                <c:pt idx="312">
                  <c:v>3.4714285714285715</c:v>
                </c:pt>
                <c:pt idx="313">
                  <c:v>3.414285714285714</c:v>
                </c:pt>
                <c:pt idx="314">
                  <c:v>3.357142857142857</c:v>
                </c:pt>
                <c:pt idx="315">
                  <c:v>3.3</c:v>
                </c:pt>
                <c:pt idx="316">
                  <c:v>3.2399999999999998</c:v>
                </c:pt>
                <c:pt idx="317">
                  <c:v>3.1799999999999997</c:v>
                </c:pt>
                <c:pt idx="318">
                  <c:v>3.12</c:v>
                </c:pt>
                <c:pt idx="319">
                  <c:v>3.06</c:v>
                </c:pt>
                <c:pt idx="320">
                  <c:v>3</c:v>
                </c:pt>
                <c:pt idx="321">
                  <c:v>2.9</c:v>
                </c:pt>
                <c:pt idx="322">
                  <c:v>2.8</c:v>
                </c:pt>
                <c:pt idx="323">
                  <c:v>2.7</c:v>
                </c:pt>
                <c:pt idx="324">
                  <c:v>2.6</c:v>
                </c:pt>
                <c:pt idx="325">
                  <c:v>2.5</c:v>
                </c:pt>
                <c:pt idx="326">
                  <c:v>2.4000000000000004</c:v>
                </c:pt>
                <c:pt idx="327">
                  <c:v>2.3000000000000003</c:v>
                </c:pt>
                <c:pt idx="328">
                  <c:v>2.2</c:v>
                </c:pt>
                <c:pt idx="329">
                  <c:v>2.0714285714285716</c:v>
                </c:pt>
                <c:pt idx="330">
                  <c:v>1.942857142857143</c:v>
                </c:pt>
                <c:pt idx="331">
                  <c:v>1.8142857142857143</c:v>
                </c:pt>
                <c:pt idx="332">
                  <c:v>1.6857142857142857</c:v>
                </c:pt>
                <c:pt idx="333">
                  <c:v>1.5571428571428572</c:v>
                </c:pt>
                <c:pt idx="334">
                  <c:v>1.4285714285714286</c:v>
                </c:pt>
                <c:pt idx="335">
                  <c:v>1.3</c:v>
                </c:pt>
                <c:pt idx="336">
                  <c:v>1.26</c:v>
                </c:pt>
                <c:pt idx="337">
                  <c:v>1.22</c:v>
                </c:pt>
                <c:pt idx="338">
                  <c:v>1.1800000000000002</c:v>
                </c:pt>
                <c:pt idx="339">
                  <c:v>1.1400000000000001</c:v>
                </c:pt>
                <c:pt idx="340">
                  <c:v>1.1</c:v>
                </c:pt>
                <c:pt idx="341">
                  <c:v>1.08</c:v>
                </c:pt>
                <c:pt idx="342">
                  <c:v>1.06</c:v>
                </c:pt>
                <c:pt idx="343">
                  <c:v>1.04</c:v>
                </c:pt>
                <c:pt idx="344">
                  <c:v>1.02</c:v>
                </c:pt>
                <c:pt idx="345">
                  <c:v>1</c:v>
                </c:pt>
                <c:pt idx="346">
                  <c:v>0.92</c:v>
                </c:pt>
                <c:pt idx="347">
                  <c:v>0.84</c:v>
                </c:pt>
                <c:pt idx="348">
                  <c:v>0.76</c:v>
                </c:pt>
                <c:pt idx="349">
                  <c:v>0.6799999999999999</c:v>
                </c:pt>
                <c:pt idx="350">
                  <c:v>0.6</c:v>
                </c:pt>
                <c:pt idx="351">
                  <c:v>0.54</c:v>
                </c:pt>
                <c:pt idx="352">
                  <c:v>0.48</c:v>
                </c:pt>
                <c:pt idx="353">
                  <c:v>0.42</c:v>
                </c:pt>
                <c:pt idx="354">
                  <c:v>0.36</c:v>
                </c:pt>
                <c:pt idx="355">
                  <c:v>0.3</c:v>
                </c:pt>
                <c:pt idx="356">
                  <c:v>0.24</c:v>
                </c:pt>
                <c:pt idx="357">
                  <c:v>0.18</c:v>
                </c:pt>
                <c:pt idx="358">
                  <c:v>0.12</c:v>
                </c:pt>
                <c:pt idx="359">
                  <c:v>0.06</c:v>
                </c:pt>
                <c:pt idx="36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'Calc Polars'!$F$3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Polars'!$F$4:$F$364</c:f>
              <c:numCache>
                <c:ptCount val="3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1.54</c:v>
                </c:pt>
                <c:pt idx="17">
                  <c:v>1.58</c:v>
                </c:pt>
                <c:pt idx="18">
                  <c:v>1.6199999999999999</c:v>
                </c:pt>
                <c:pt idx="19">
                  <c:v>1.66</c:v>
                </c:pt>
                <c:pt idx="20">
                  <c:v>1.7</c:v>
                </c:pt>
                <c:pt idx="21">
                  <c:v>1.76</c:v>
                </c:pt>
                <c:pt idx="22">
                  <c:v>1.82</c:v>
                </c:pt>
                <c:pt idx="23">
                  <c:v>1.88</c:v>
                </c:pt>
                <c:pt idx="24">
                  <c:v>1.94</c:v>
                </c:pt>
                <c:pt idx="25">
                  <c:v>2</c:v>
                </c:pt>
                <c:pt idx="26">
                  <c:v>2.1857142857142855</c:v>
                </c:pt>
                <c:pt idx="27">
                  <c:v>2.3714285714285714</c:v>
                </c:pt>
                <c:pt idx="28">
                  <c:v>2.557142857142857</c:v>
                </c:pt>
                <c:pt idx="29">
                  <c:v>2.742857142857143</c:v>
                </c:pt>
                <c:pt idx="30">
                  <c:v>2.9285714285714284</c:v>
                </c:pt>
                <c:pt idx="31">
                  <c:v>3.114285714285714</c:v>
                </c:pt>
                <c:pt idx="32">
                  <c:v>3.3</c:v>
                </c:pt>
                <c:pt idx="33">
                  <c:v>3.4499999999999997</c:v>
                </c:pt>
                <c:pt idx="34">
                  <c:v>3.5999999999999996</c:v>
                </c:pt>
                <c:pt idx="35">
                  <c:v>3.75</c:v>
                </c:pt>
                <c:pt idx="36">
                  <c:v>3.9</c:v>
                </c:pt>
                <c:pt idx="37">
                  <c:v>4</c:v>
                </c:pt>
                <c:pt idx="38">
                  <c:v>4.1</c:v>
                </c:pt>
                <c:pt idx="39">
                  <c:v>4.2</c:v>
                </c:pt>
                <c:pt idx="40">
                  <c:v>4.3</c:v>
                </c:pt>
                <c:pt idx="41">
                  <c:v>4.38</c:v>
                </c:pt>
                <c:pt idx="42">
                  <c:v>4.46</c:v>
                </c:pt>
                <c:pt idx="43">
                  <c:v>4.54</c:v>
                </c:pt>
                <c:pt idx="44">
                  <c:v>4.62</c:v>
                </c:pt>
                <c:pt idx="45">
                  <c:v>4.7</c:v>
                </c:pt>
                <c:pt idx="46">
                  <c:v>4.771428571428571</c:v>
                </c:pt>
                <c:pt idx="47">
                  <c:v>4.842857142857143</c:v>
                </c:pt>
                <c:pt idx="48">
                  <c:v>4.914285714285715</c:v>
                </c:pt>
                <c:pt idx="49">
                  <c:v>4.985714285714286</c:v>
                </c:pt>
                <c:pt idx="50">
                  <c:v>5.057142857142857</c:v>
                </c:pt>
                <c:pt idx="51">
                  <c:v>5.128571428571429</c:v>
                </c:pt>
                <c:pt idx="52">
                  <c:v>5.2</c:v>
                </c:pt>
                <c:pt idx="53">
                  <c:v>5.25</c:v>
                </c:pt>
                <c:pt idx="54">
                  <c:v>5.3</c:v>
                </c:pt>
                <c:pt idx="55">
                  <c:v>5.35</c:v>
                </c:pt>
                <c:pt idx="56">
                  <c:v>5.4</c:v>
                </c:pt>
                <c:pt idx="57">
                  <c:v>5.45</c:v>
                </c:pt>
                <c:pt idx="58">
                  <c:v>5.5</c:v>
                </c:pt>
                <c:pt idx="59">
                  <c:v>5.55</c:v>
                </c:pt>
                <c:pt idx="60">
                  <c:v>5.6</c:v>
                </c:pt>
                <c:pt idx="61">
                  <c:v>5.62</c:v>
                </c:pt>
                <c:pt idx="62">
                  <c:v>5.64</c:v>
                </c:pt>
                <c:pt idx="63">
                  <c:v>5.659999999999999</c:v>
                </c:pt>
                <c:pt idx="64">
                  <c:v>5.68</c:v>
                </c:pt>
                <c:pt idx="65">
                  <c:v>5.699999999999999</c:v>
                </c:pt>
                <c:pt idx="66">
                  <c:v>5.72</c:v>
                </c:pt>
                <c:pt idx="67">
                  <c:v>5.739999999999999</c:v>
                </c:pt>
                <c:pt idx="68">
                  <c:v>5.76</c:v>
                </c:pt>
                <c:pt idx="69">
                  <c:v>5.78</c:v>
                </c:pt>
                <c:pt idx="70">
                  <c:v>5.8</c:v>
                </c:pt>
                <c:pt idx="71">
                  <c:v>5.81</c:v>
                </c:pt>
                <c:pt idx="72">
                  <c:v>5.82</c:v>
                </c:pt>
                <c:pt idx="73">
                  <c:v>5.83</c:v>
                </c:pt>
                <c:pt idx="74">
                  <c:v>5.84</c:v>
                </c:pt>
                <c:pt idx="75">
                  <c:v>5.85</c:v>
                </c:pt>
                <c:pt idx="76">
                  <c:v>5.86</c:v>
                </c:pt>
                <c:pt idx="77">
                  <c:v>5.87</c:v>
                </c:pt>
                <c:pt idx="78">
                  <c:v>5.88</c:v>
                </c:pt>
                <c:pt idx="79">
                  <c:v>5.890000000000001</c:v>
                </c:pt>
                <c:pt idx="80">
                  <c:v>5.9</c:v>
                </c:pt>
                <c:pt idx="81">
                  <c:v>5.92</c:v>
                </c:pt>
                <c:pt idx="82">
                  <c:v>5.94</c:v>
                </c:pt>
                <c:pt idx="83">
                  <c:v>5.96</c:v>
                </c:pt>
                <c:pt idx="84">
                  <c:v>5.98</c:v>
                </c:pt>
                <c:pt idx="85">
                  <c:v>6</c:v>
                </c:pt>
                <c:pt idx="86">
                  <c:v>6.02</c:v>
                </c:pt>
                <c:pt idx="87">
                  <c:v>6.04</c:v>
                </c:pt>
                <c:pt idx="88">
                  <c:v>6.06</c:v>
                </c:pt>
                <c:pt idx="89">
                  <c:v>6.08</c:v>
                </c:pt>
                <c:pt idx="90">
                  <c:v>6.1</c:v>
                </c:pt>
                <c:pt idx="91">
                  <c:v>6.1</c:v>
                </c:pt>
                <c:pt idx="92">
                  <c:v>6.1</c:v>
                </c:pt>
                <c:pt idx="93">
                  <c:v>6.1</c:v>
                </c:pt>
                <c:pt idx="94">
                  <c:v>6.1</c:v>
                </c:pt>
                <c:pt idx="95">
                  <c:v>6.1</c:v>
                </c:pt>
                <c:pt idx="96">
                  <c:v>6.1</c:v>
                </c:pt>
                <c:pt idx="97">
                  <c:v>6.1</c:v>
                </c:pt>
                <c:pt idx="98">
                  <c:v>6.1</c:v>
                </c:pt>
                <c:pt idx="99">
                  <c:v>6.1</c:v>
                </c:pt>
                <c:pt idx="100">
                  <c:v>6.1</c:v>
                </c:pt>
                <c:pt idx="101">
                  <c:v>6.09</c:v>
                </c:pt>
                <c:pt idx="102">
                  <c:v>6.08</c:v>
                </c:pt>
                <c:pt idx="103">
                  <c:v>6.069999999999999</c:v>
                </c:pt>
                <c:pt idx="104">
                  <c:v>6.06</c:v>
                </c:pt>
                <c:pt idx="105">
                  <c:v>6.05</c:v>
                </c:pt>
                <c:pt idx="106">
                  <c:v>6.04</c:v>
                </c:pt>
                <c:pt idx="107">
                  <c:v>6.03</c:v>
                </c:pt>
                <c:pt idx="108">
                  <c:v>6.02</c:v>
                </c:pt>
                <c:pt idx="109">
                  <c:v>6.01</c:v>
                </c:pt>
                <c:pt idx="110">
                  <c:v>6</c:v>
                </c:pt>
                <c:pt idx="111">
                  <c:v>5.96</c:v>
                </c:pt>
                <c:pt idx="112">
                  <c:v>5.92</c:v>
                </c:pt>
                <c:pt idx="113">
                  <c:v>5.88</c:v>
                </c:pt>
                <c:pt idx="114">
                  <c:v>5.84</c:v>
                </c:pt>
                <c:pt idx="115">
                  <c:v>5.8</c:v>
                </c:pt>
                <c:pt idx="116">
                  <c:v>5.76</c:v>
                </c:pt>
                <c:pt idx="117">
                  <c:v>5.72</c:v>
                </c:pt>
                <c:pt idx="118">
                  <c:v>5.68</c:v>
                </c:pt>
                <c:pt idx="119">
                  <c:v>5.64</c:v>
                </c:pt>
                <c:pt idx="120">
                  <c:v>5.6</c:v>
                </c:pt>
                <c:pt idx="121">
                  <c:v>5.55</c:v>
                </c:pt>
                <c:pt idx="122">
                  <c:v>5.5</c:v>
                </c:pt>
                <c:pt idx="123">
                  <c:v>5.449999999999999</c:v>
                </c:pt>
                <c:pt idx="124">
                  <c:v>5.3999999999999995</c:v>
                </c:pt>
                <c:pt idx="125">
                  <c:v>5.35</c:v>
                </c:pt>
                <c:pt idx="126">
                  <c:v>5.3</c:v>
                </c:pt>
                <c:pt idx="127">
                  <c:v>5.25</c:v>
                </c:pt>
                <c:pt idx="128">
                  <c:v>5.199999999999999</c:v>
                </c:pt>
                <c:pt idx="129">
                  <c:v>5.1499999999999995</c:v>
                </c:pt>
                <c:pt idx="130">
                  <c:v>5.1</c:v>
                </c:pt>
                <c:pt idx="131">
                  <c:v>5.04</c:v>
                </c:pt>
                <c:pt idx="132">
                  <c:v>4.9799999999999995</c:v>
                </c:pt>
                <c:pt idx="133">
                  <c:v>4.92</c:v>
                </c:pt>
                <c:pt idx="134">
                  <c:v>4.859999999999999</c:v>
                </c:pt>
                <c:pt idx="135">
                  <c:v>4.8</c:v>
                </c:pt>
                <c:pt idx="136">
                  <c:v>4.74</c:v>
                </c:pt>
                <c:pt idx="137">
                  <c:v>4.68</c:v>
                </c:pt>
                <c:pt idx="138">
                  <c:v>4.62</c:v>
                </c:pt>
                <c:pt idx="139">
                  <c:v>4.56</c:v>
                </c:pt>
                <c:pt idx="140">
                  <c:v>4.5</c:v>
                </c:pt>
                <c:pt idx="141">
                  <c:v>4.44</c:v>
                </c:pt>
                <c:pt idx="142">
                  <c:v>4.38</c:v>
                </c:pt>
                <c:pt idx="143">
                  <c:v>4.32</c:v>
                </c:pt>
                <c:pt idx="144">
                  <c:v>4.26</c:v>
                </c:pt>
                <c:pt idx="145">
                  <c:v>4.2</c:v>
                </c:pt>
                <c:pt idx="146">
                  <c:v>4.14</c:v>
                </c:pt>
                <c:pt idx="147">
                  <c:v>4.08</c:v>
                </c:pt>
                <c:pt idx="148">
                  <c:v>4.02</c:v>
                </c:pt>
                <c:pt idx="149">
                  <c:v>3.96</c:v>
                </c:pt>
                <c:pt idx="150">
                  <c:v>3.9</c:v>
                </c:pt>
                <c:pt idx="151">
                  <c:v>3.85</c:v>
                </c:pt>
                <c:pt idx="152">
                  <c:v>3.8</c:v>
                </c:pt>
                <c:pt idx="153">
                  <c:v>3.75</c:v>
                </c:pt>
                <c:pt idx="154">
                  <c:v>3.6999999999999997</c:v>
                </c:pt>
                <c:pt idx="155">
                  <c:v>3.65</c:v>
                </c:pt>
                <c:pt idx="156">
                  <c:v>3.6</c:v>
                </c:pt>
                <c:pt idx="157">
                  <c:v>3.55</c:v>
                </c:pt>
                <c:pt idx="158">
                  <c:v>3.5</c:v>
                </c:pt>
                <c:pt idx="159">
                  <c:v>3.4499999999999997</c:v>
                </c:pt>
                <c:pt idx="160">
                  <c:v>3.4</c:v>
                </c:pt>
                <c:pt idx="161">
                  <c:v>3.37</c:v>
                </c:pt>
                <c:pt idx="162">
                  <c:v>3.34</c:v>
                </c:pt>
                <c:pt idx="163">
                  <c:v>3.31</c:v>
                </c:pt>
                <c:pt idx="164">
                  <c:v>3.28</c:v>
                </c:pt>
                <c:pt idx="165">
                  <c:v>3.25</c:v>
                </c:pt>
                <c:pt idx="166">
                  <c:v>3.22</c:v>
                </c:pt>
                <c:pt idx="167">
                  <c:v>3.19</c:v>
                </c:pt>
                <c:pt idx="168">
                  <c:v>3.16</c:v>
                </c:pt>
                <c:pt idx="169">
                  <c:v>3.13</c:v>
                </c:pt>
                <c:pt idx="170">
                  <c:v>3.1</c:v>
                </c:pt>
                <c:pt idx="171">
                  <c:v>3.08</c:v>
                </c:pt>
                <c:pt idx="172">
                  <c:v>3.06</c:v>
                </c:pt>
                <c:pt idx="173">
                  <c:v>3.04</c:v>
                </c:pt>
                <c:pt idx="174">
                  <c:v>3.02</c:v>
                </c:pt>
                <c:pt idx="175">
                  <c:v>3</c:v>
                </c:pt>
                <c:pt idx="176">
                  <c:v>2.98</c:v>
                </c:pt>
                <c:pt idx="177">
                  <c:v>2.96</c:v>
                </c:pt>
                <c:pt idx="178">
                  <c:v>2.94</c:v>
                </c:pt>
                <c:pt idx="179">
                  <c:v>2.92</c:v>
                </c:pt>
                <c:pt idx="180">
                  <c:v>2.9</c:v>
                </c:pt>
                <c:pt idx="181">
                  <c:v>2.92</c:v>
                </c:pt>
                <c:pt idx="182">
                  <c:v>2.94</c:v>
                </c:pt>
                <c:pt idx="183">
                  <c:v>2.96</c:v>
                </c:pt>
                <c:pt idx="184">
                  <c:v>2.98</c:v>
                </c:pt>
                <c:pt idx="185">
                  <c:v>3</c:v>
                </c:pt>
                <c:pt idx="186">
                  <c:v>3.02</c:v>
                </c:pt>
                <c:pt idx="187">
                  <c:v>3.04</c:v>
                </c:pt>
                <c:pt idx="188">
                  <c:v>3.06</c:v>
                </c:pt>
                <c:pt idx="189">
                  <c:v>3.08</c:v>
                </c:pt>
                <c:pt idx="190">
                  <c:v>3.1</c:v>
                </c:pt>
                <c:pt idx="191">
                  <c:v>3.13</c:v>
                </c:pt>
                <c:pt idx="192">
                  <c:v>3.16</c:v>
                </c:pt>
                <c:pt idx="193">
                  <c:v>3.19</c:v>
                </c:pt>
                <c:pt idx="194">
                  <c:v>3.22</c:v>
                </c:pt>
                <c:pt idx="195">
                  <c:v>3.25</c:v>
                </c:pt>
                <c:pt idx="196">
                  <c:v>3.28</c:v>
                </c:pt>
                <c:pt idx="197">
                  <c:v>3.31</c:v>
                </c:pt>
                <c:pt idx="198">
                  <c:v>3.34</c:v>
                </c:pt>
                <c:pt idx="199">
                  <c:v>3.37</c:v>
                </c:pt>
                <c:pt idx="200">
                  <c:v>3.4</c:v>
                </c:pt>
                <c:pt idx="201">
                  <c:v>3.4499999999999997</c:v>
                </c:pt>
                <c:pt idx="202">
                  <c:v>3.5</c:v>
                </c:pt>
                <c:pt idx="203">
                  <c:v>3.55</c:v>
                </c:pt>
                <c:pt idx="204">
                  <c:v>3.6</c:v>
                </c:pt>
                <c:pt idx="205">
                  <c:v>3.65</c:v>
                </c:pt>
                <c:pt idx="206">
                  <c:v>3.6999999999999997</c:v>
                </c:pt>
                <c:pt idx="207">
                  <c:v>3.75</c:v>
                </c:pt>
                <c:pt idx="208">
                  <c:v>3.8</c:v>
                </c:pt>
                <c:pt idx="209">
                  <c:v>3.85</c:v>
                </c:pt>
                <c:pt idx="210">
                  <c:v>3.9</c:v>
                </c:pt>
                <c:pt idx="211">
                  <c:v>3.96</c:v>
                </c:pt>
                <c:pt idx="212">
                  <c:v>4.02</c:v>
                </c:pt>
                <c:pt idx="213">
                  <c:v>4.08</c:v>
                </c:pt>
                <c:pt idx="214">
                  <c:v>4.14</c:v>
                </c:pt>
                <c:pt idx="215">
                  <c:v>4.2</c:v>
                </c:pt>
                <c:pt idx="216">
                  <c:v>4.26</c:v>
                </c:pt>
                <c:pt idx="217">
                  <c:v>4.32</c:v>
                </c:pt>
                <c:pt idx="218">
                  <c:v>4.38</c:v>
                </c:pt>
                <c:pt idx="219">
                  <c:v>4.44</c:v>
                </c:pt>
                <c:pt idx="220">
                  <c:v>4.5</c:v>
                </c:pt>
                <c:pt idx="221">
                  <c:v>4.56</c:v>
                </c:pt>
                <c:pt idx="222">
                  <c:v>4.62</c:v>
                </c:pt>
                <c:pt idx="223">
                  <c:v>4.68</c:v>
                </c:pt>
                <c:pt idx="224">
                  <c:v>4.74</c:v>
                </c:pt>
                <c:pt idx="225">
                  <c:v>4.8</c:v>
                </c:pt>
                <c:pt idx="226">
                  <c:v>4.859999999999999</c:v>
                </c:pt>
                <c:pt idx="227">
                  <c:v>4.92</c:v>
                </c:pt>
                <c:pt idx="228">
                  <c:v>4.9799999999999995</c:v>
                </c:pt>
                <c:pt idx="229">
                  <c:v>5.04</c:v>
                </c:pt>
                <c:pt idx="230">
                  <c:v>5.1</c:v>
                </c:pt>
                <c:pt idx="231">
                  <c:v>5.1499999999999995</c:v>
                </c:pt>
                <c:pt idx="232">
                  <c:v>5.199999999999999</c:v>
                </c:pt>
                <c:pt idx="233">
                  <c:v>5.25</c:v>
                </c:pt>
                <c:pt idx="234">
                  <c:v>5.3</c:v>
                </c:pt>
                <c:pt idx="235">
                  <c:v>5.35</c:v>
                </c:pt>
                <c:pt idx="236">
                  <c:v>5.3999999999999995</c:v>
                </c:pt>
                <c:pt idx="237">
                  <c:v>5.449999999999999</c:v>
                </c:pt>
                <c:pt idx="238">
                  <c:v>5.5</c:v>
                </c:pt>
                <c:pt idx="239">
                  <c:v>5.55</c:v>
                </c:pt>
                <c:pt idx="240">
                  <c:v>5.6</c:v>
                </c:pt>
                <c:pt idx="241">
                  <c:v>5.64</c:v>
                </c:pt>
                <c:pt idx="242">
                  <c:v>5.68</c:v>
                </c:pt>
                <c:pt idx="243">
                  <c:v>5.72</c:v>
                </c:pt>
                <c:pt idx="244">
                  <c:v>5.76</c:v>
                </c:pt>
                <c:pt idx="245">
                  <c:v>5.8</c:v>
                </c:pt>
                <c:pt idx="246">
                  <c:v>5.84</c:v>
                </c:pt>
                <c:pt idx="247">
                  <c:v>5.88</c:v>
                </c:pt>
                <c:pt idx="248">
                  <c:v>5.92</c:v>
                </c:pt>
                <c:pt idx="249">
                  <c:v>5.96</c:v>
                </c:pt>
                <c:pt idx="250">
                  <c:v>6</c:v>
                </c:pt>
                <c:pt idx="251">
                  <c:v>6.01</c:v>
                </c:pt>
                <c:pt idx="252">
                  <c:v>6.02</c:v>
                </c:pt>
                <c:pt idx="253">
                  <c:v>6.03</c:v>
                </c:pt>
                <c:pt idx="254">
                  <c:v>6.04</c:v>
                </c:pt>
                <c:pt idx="255">
                  <c:v>6.05</c:v>
                </c:pt>
                <c:pt idx="256">
                  <c:v>6.06</c:v>
                </c:pt>
                <c:pt idx="257">
                  <c:v>6.069999999999999</c:v>
                </c:pt>
                <c:pt idx="258">
                  <c:v>6.08</c:v>
                </c:pt>
                <c:pt idx="259">
                  <c:v>6.09</c:v>
                </c:pt>
                <c:pt idx="260">
                  <c:v>6.1</c:v>
                </c:pt>
                <c:pt idx="261">
                  <c:v>6.1</c:v>
                </c:pt>
                <c:pt idx="262">
                  <c:v>6.1</c:v>
                </c:pt>
                <c:pt idx="263">
                  <c:v>6.1</c:v>
                </c:pt>
                <c:pt idx="264">
                  <c:v>6.1</c:v>
                </c:pt>
                <c:pt idx="265">
                  <c:v>6.1</c:v>
                </c:pt>
                <c:pt idx="266">
                  <c:v>6.1</c:v>
                </c:pt>
                <c:pt idx="267">
                  <c:v>6.1</c:v>
                </c:pt>
                <c:pt idx="268">
                  <c:v>6.1</c:v>
                </c:pt>
                <c:pt idx="269">
                  <c:v>6.1</c:v>
                </c:pt>
                <c:pt idx="270">
                  <c:v>6.1</c:v>
                </c:pt>
                <c:pt idx="271">
                  <c:v>6.08</c:v>
                </c:pt>
                <c:pt idx="272">
                  <c:v>6.06</c:v>
                </c:pt>
                <c:pt idx="273">
                  <c:v>6.04</c:v>
                </c:pt>
                <c:pt idx="274">
                  <c:v>6.02</c:v>
                </c:pt>
                <c:pt idx="275">
                  <c:v>6</c:v>
                </c:pt>
                <c:pt idx="276">
                  <c:v>5.98</c:v>
                </c:pt>
                <c:pt idx="277">
                  <c:v>5.96</c:v>
                </c:pt>
                <c:pt idx="278">
                  <c:v>5.94</c:v>
                </c:pt>
                <c:pt idx="279">
                  <c:v>5.92</c:v>
                </c:pt>
                <c:pt idx="280">
                  <c:v>5.9</c:v>
                </c:pt>
                <c:pt idx="281">
                  <c:v>5.890000000000001</c:v>
                </c:pt>
                <c:pt idx="282">
                  <c:v>5.88</c:v>
                </c:pt>
                <c:pt idx="283">
                  <c:v>5.87</c:v>
                </c:pt>
                <c:pt idx="284">
                  <c:v>5.86</c:v>
                </c:pt>
                <c:pt idx="285">
                  <c:v>5.85</c:v>
                </c:pt>
                <c:pt idx="286">
                  <c:v>5.84</c:v>
                </c:pt>
                <c:pt idx="287">
                  <c:v>5.83</c:v>
                </c:pt>
                <c:pt idx="288">
                  <c:v>5.82</c:v>
                </c:pt>
                <c:pt idx="289">
                  <c:v>5.81</c:v>
                </c:pt>
                <c:pt idx="290">
                  <c:v>5.8</c:v>
                </c:pt>
                <c:pt idx="291">
                  <c:v>5.78</c:v>
                </c:pt>
                <c:pt idx="292">
                  <c:v>5.76</c:v>
                </c:pt>
                <c:pt idx="293">
                  <c:v>5.739999999999999</c:v>
                </c:pt>
                <c:pt idx="294">
                  <c:v>5.72</c:v>
                </c:pt>
                <c:pt idx="295">
                  <c:v>5.699999999999999</c:v>
                </c:pt>
                <c:pt idx="296">
                  <c:v>5.68</c:v>
                </c:pt>
                <c:pt idx="297">
                  <c:v>5.659999999999999</c:v>
                </c:pt>
                <c:pt idx="298">
                  <c:v>5.64</c:v>
                </c:pt>
                <c:pt idx="299">
                  <c:v>5.62</c:v>
                </c:pt>
                <c:pt idx="300">
                  <c:v>5.6</c:v>
                </c:pt>
                <c:pt idx="301">
                  <c:v>5.55</c:v>
                </c:pt>
                <c:pt idx="302">
                  <c:v>5.5</c:v>
                </c:pt>
                <c:pt idx="303">
                  <c:v>5.45</c:v>
                </c:pt>
                <c:pt idx="304">
                  <c:v>5.4</c:v>
                </c:pt>
                <c:pt idx="305">
                  <c:v>5.35</c:v>
                </c:pt>
                <c:pt idx="306">
                  <c:v>5.3</c:v>
                </c:pt>
                <c:pt idx="307">
                  <c:v>5.25</c:v>
                </c:pt>
                <c:pt idx="308">
                  <c:v>5.2</c:v>
                </c:pt>
                <c:pt idx="309">
                  <c:v>5.128571428571429</c:v>
                </c:pt>
                <c:pt idx="310">
                  <c:v>5.057142857142857</c:v>
                </c:pt>
                <c:pt idx="311">
                  <c:v>4.985714285714286</c:v>
                </c:pt>
                <c:pt idx="312">
                  <c:v>4.914285714285715</c:v>
                </c:pt>
                <c:pt idx="313">
                  <c:v>4.842857142857143</c:v>
                </c:pt>
                <c:pt idx="314">
                  <c:v>4.771428571428571</c:v>
                </c:pt>
                <c:pt idx="315">
                  <c:v>4.7</c:v>
                </c:pt>
                <c:pt idx="316">
                  <c:v>4.62</c:v>
                </c:pt>
                <c:pt idx="317">
                  <c:v>4.54</c:v>
                </c:pt>
                <c:pt idx="318">
                  <c:v>4.46</c:v>
                </c:pt>
                <c:pt idx="319">
                  <c:v>4.38</c:v>
                </c:pt>
                <c:pt idx="320">
                  <c:v>4.3</c:v>
                </c:pt>
                <c:pt idx="321">
                  <c:v>4.2</c:v>
                </c:pt>
                <c:pt idx="322">
                  <c:v>4.1</c:v>
                </c:pt>
                <c:pt idx="323">
                  <c:v>4</c:v>
                </c:pt>
                <c:pt idx="324">
                  <c:v>3.9</c:v>
                </c:pt>
                <c:pt idx="325">
                  <c:v>3.75</c:v>
                </c:pt>
                <c:pt idx="326">
                  <c:v>3.5999999999999996</c:v>
                </c:pt>
                <c:pt idx="327">
                  <c:v>3.4499999999999997</c:v>
                </c:pt>
                <c:pt idx="328">
                  <c:v>3.3</c:v>
                </c:pt>
                <c:pt idx="329">
                  <c:v>3.114285714285714</c:v>
                </c:pt>
                <c:pt idx="330">
                  <c:v>2.9285714285714284</c:v>
                </c:pt>
                <c:pt idx="331">
                  <c:v>2.742857142857143</c:v>
                </c:pt>
                <c:pt idx="332">
                  <c:v>2.557142857142857</c:v>
                </c:pt>
                <c:pt idx="333">
                  <c:v>2.3714285714285714</c:v>
                </c:pt>
                <c:pt idx="334">
                  <c:v>2.1857142857142855</c:v>
                </c:pt>
                <c:pt idx="335">
                  <c:v>2</c:v>
                </c:pt>
                <c:pt idx="336">
                  <c:v>1.94</c:v>
                </c:pt>
                <c:pt idx="337">
                  <c:v>1.88</c:v>
                </c:pt>
                <c:pt idx="338">
                  <c:v>1.82</c:v>
                </c:pt>
                <c:pt idx="339">
                  <c:v>1.76</c:v>
                </c:pt>
                <c:pt idx="340">
                  <c:v>1.7</c:v>
                </c:pt>
                <c:pt idx="341">
                  <c:v>1.66</c:v>
                </c:pt>
                <c:pt idx="342">
                  <c:v>1.6199999999999999</c:v>
                </c:pt>
                <c:pt idx="343">
                  <c:v>1.58</c:v>
                </c:pt>
                <c:pt idx="344">
                  <c:v>1.54</c:v>
                </c:pt>
                <c:pt idx="345">
                  <c:v>1.5</c:v>
                </c:pt>
                <c:pt idx="346">
                  <c:v>1.4</c:v>
                </c:pt>
                <c:pt idx="347">
                  <c:v>1.3</c:v>
                </c:pt>
                <c:pt idx="348">
                  <c:v>1.2</c:v>
                </c:pt>
                <c:pt idx="349">
                  <c:v>1.1</c:v>
                </c:pt>
                <c:pt idx="350">
                  <c:v>1</c:v>
                </c:pt>
                <c:pt idx="351">
                  <c:v>0.9</c:v>
                </c:pt>
                <c:pt idx="352">
                  <c:v>0.8</c:v>
                </c:pt>
                <c:pt idx="353">
                  <c:v>0.7</c:v>
                </c:pt>
                <c:pt idx="354">
                  <c:v>0.6</c:v>
                </c:pt>
                <c:pt idx="355">
                  <c:v>0.5</c:v>
                </c:pt>
                <c:pt idx="356">
                  <c:v>0.4</c:v>
                </c:pt>
                <c:pt idx="357">
                  <c:v>0.3</c:v>
                </c:pt>
                <c:pt idx="358">
                  <c:v>0.2</c:v>
                </c:pt>
                <c:pt idx="359">
                  <c:v>0.1</c:v>
                </c:pt>
                <c:pt idx="36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'Calc Polars'!$G$3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Polars'!$G$4:$G$364</c:f>
              <c:numCache>
                <c:ptCount val="36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0.72</c:v>
                </c:pt>
                <c:pt idx="7">
                  <c:v>0.84</c:v>
                </c:pt>
                <c:pt idx="8">
                  <c:v>0.96</c:v>
                </c:pt>
                <c:pt idx="9">
                  <c:v>1.08</c:v>
                </c:pt>
                <c:pt idx="10">
                  <c:v>1.2</c:v>
                </c:pt>
                <c:pt idx="11">
                  <c:v>1.32</c:v>
                </c:pt>
                <c:pt idx="12">
                  <c:v>1.44</c:v>
                </c:pt>
                <c:pt idx="13">
                  <c:v>1.56</c:v>
                </c:pt>
                <c:pt idx="14">
                  <c:v>1.6800000000000002</c:v>
                </c:pt>
                <c:pt idx="15">
                  <c:v>1.8</c:v>
                </c:pt>
                <c:pt idx="16">
                  <c:v>1.86</c:v>
                </c:pt>
                <c:pt idx="17">
                  <c:v>1.9200000000000002</c:v>
                </c:pt>
                <c:pt idx="18">
                  <c:v>1.98</c:v>
                </c:pt>
                <c:pt idx="19">
                  <c:v>2.04</c:v>
                </c:pt>
                <c:pt idx="20">
                  <c:v>2.1</c:v>
                </c:pt>
                <c:pt idx="21">
                  <c:v>2.18</c:v>
                </c:pt>
                <c:pt idx="22">
                  <c:v>2.2600000000000002</c:v>
                </c:pt>
                <c:pt idx="23">
                  <c:v>2.34</c:v>
                </c:pt>
                <c:pt idx="24">
                  <c:v>2.42</c:v>
                </c:pt>
                <c:pt idx="25">
                  <c:v>2.5</c:v>
                </c:pt>
                <c:pt idx="26">
                  <c:v>2.742857142857143</c:v>
                </c:pt>
                <c:pt idx="27">
                  <c:v>2.9857142857142858</c:v>
                </c:pt>
                <c:pt idx="28">
                  <c:v>3.2285714285714286</c:v>
                </c:pt>
                <c:pt idx="29">
                  <c:v>3.4714285714285715</c:v>
                </c:pt>
                <c:pt idx="30">
                  <c:v>3.7142857142857144</c:v>
                </c:pt>
                <c:pt idx="31">
                  <c:v>3.9571428571428573</c:v>
                </c:pt>
                <c:pt idx="32">
                  <c:v>4.2</c:v>
                </c:pt>
                <c:pt idx="33">
                  <c:v>4.35</c:v>
                </c:pt>
                <c:pt idx="34">
                  <c:v>4.5</c:v>
                </c:pt>
                <c:pt idx="35">
                  <c:v>4.65</c:v>
                </c:pt>
                <c:pt idx="36">
                  <c:v>4.8</c:v>
                </c:pt>
                <c:pt idx="37">
                  <c:v>4.9</c:v>
                </c:pt>
                <c:pt idx="38">
                  <c:v>5</c:v>
                </c:pt>
                <c:pt idx="39">
                  <c:v>5.1</c:v>
                </c:pt>
                <c:pt idx="40">
                  <c:v>5.2</c:v>
                </c:pt>
                <c:pt idx="41">
                  <c:v>5.3</c:v>
                </c:pt>
                <c:pt idx="42">
                  <c:v>5.4</c:v>
                </c:pt>
                <c:pt idx="43">
                  <c:v>5.5</c:v>
                </c:pt>
                <c:pt idx="44">
                  <c:v>5.6000000000000005</c:v>
                </c:pt>
                <c:pt idx="45">
                  <c:v>5.7</c:v>
                </c:pt>
                <c:pt idx="46">
                  <c:v>5.757142857142857</c:v>
                </c:pt>
                <c:pt idx="47">
                  <c:v>5.814285714285714</c:v>
                </c:pt>
                <c:pt idx="48">
                  <c:v>5.871428571428571</c:v>
                </c:pt>
                <c:pt idx="49">
                  <c:v>5.928571428571429</c:v>
                </c:pt>
                <c:pt idx="50">
                  <c:v>5.985714285714286</c:v>
                </c:pt>
                <c:pt idx="51">
                  <c:v>6.042857142857143</c:v>
                </c:pt>
                <c:pt idx="52">
                  <c:v>6.1</c:v>
                </c:pt>
                <c:pt idx="53">
                  <c:v>6.137499999999999</c:v>
                </c:pt>
                <c:pt idx="54">
                  <c:v>6.175</c:v>
                </c:pt>
                <c:pt idx="55">
                  <c:v>6.2125</c:v>
                </c:pt>
                <c:pt idx="56">
                  <c:v>6.25</c:v>
                </c:pt>
                <c:pt idx="57">
                  <c:v>6.2875</c:v>
                </c:pt>
                <c:pt idx="58">
                  <c:v>6.325</c:v>
                </c:pt>
                <c:pt idx="59">
                  <c:v>6.362500000000001</c:v>
                </c:pt>
                <c:pt idx="60">
                  <c:v>6.4</c:v>
                </c:pt>
                <c:pt idx="61">
                  <c:v>6.42</c:v>
                </c:pt>
                <c:pt idx="62">
                  <c:v>6.44</c:v>
                </c:pt>
                <c:pt idx="63">
                  <c:v>6.46</c:v>
                </c:pt>
                <c:pt idx="64">
                  <c:v>6.48</c:v>
                </c:pt>
                <c:pt idx="65">
                  <c:v>6.5</c:v>
                </c:pt>
                <c:pt idx="66">
                  <c:v>6.52</c:v>
                </c:pt>
                <c:pt idx="67">
                  <c:v>6.54</c:v>
                </c:pt>
                <c:pt idx="68">
                  <c:v>6.56</c:v>
                </c:pt>
                <c:pt idx="69">
                  <c:v>6.58</c:v>
                </c:pt>
                <c:pt idx="70">
                  <c:v>6.6</c:v>
                </c:pt>
                <c:pt idx="71">
                  <c:v>6.6</c:v>
                </c:pt>
                <c:pt idx="72">
                  <c:v>6.6</c:v>
                </c:pt>
                <c:pt idx="73">
                  <c:v>6.6</c:v>
                </c:pt>
                <c:pt idx="74">
                  <c:v>6.6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6.6</c:v>
                </c:pt>
                <c:pt idx="79">
                  <c:v>6.6</c:v>
                </c:pt>
                <c:pt idx="80">
                  <c:v>6.6</c:v>
                </c:pt>
                <c:pt idx="81">
                  <c:v>6.609999999999999</c:v>
                </c:pt>
                <c:pt idx="82">
                  <c:v>6.62</c:v>
                </c:pt>
                <c:pt idx="83">
                  <c:v>6.63</c:v>
                </c:pt>
                <c:pt idx="84">
                  <c:v>6.64</c:v>
                </c:pt>
                <c:pt idx="85">
                  <c:v>6.65</c:v>
                </c:pt>
                <c:pt idx="86">
                  <c:v>6.66</c:v>
                </c:pt>
                <c:pt idx="87">
                  <c:v>6.67</c:v>
                </c:pt>
                <c:pt idx="88">
                  <c:v>6.68</c:v>
                </c:pt>
                <c:pt idx="89">
                  <c:v>6.69</c:v>
                </c:pt>
                <c:pt idx="90">
                  <c:v>6.7</c:v>
                </c:pt>
                <c:pt idx="91">
                  <c:v>6.71</c:v>
                </c:pt>
                <c:pt idx="92">
                  <c:v>6.72</c:v>
                </c:pt>
                <c:pt idx="93">
                  <c:v>6.73</c:v>
                </c:pt>
                <c:pt idx="94">
                  <c:v>6.74</c:v>
                </c:pt>
                <c:pt idx="95">
                  <c:v>6.75</c:v>
                </c:pt>
                <c:pt idx="96">
                  <c:v>6.76</c:v>
                </c:pt>
                <c:pt idx="97">
                  <c:v>6.77</c:v>
                </c:pt>
                <c:pt idx="98">
                  <c:v>6.78</c:v>
                </c:pt>
                <c:pt idx="99">
                  <c:v>6.79</c:v>
                </c:pt>
                <c:pt idx="100">
                  <c:v>6.8</c:v>
                </c:pt>
                <c:pt idx="101">
                  <c:v>6.79</c:v>
                </c:pt>
                <c:pt idx="102">
                  <c:v>6.78</c:v>
                </c:pt>
                <c:pt idx="103">
                  <c:v>6.77</c:v>
                </c:pt>
                <c:pt idx="104">
                  <c:v>6.76</c:v>
                </c:pt>
                <c:pt idx="105">
                  <c:v>6.75</c:v>
                </c:pt>
                <c:pt idx="106">
                  <c:v>6.74</c:v>
                </c:pt>
                <c:pt idx="107">
                  <c:v>6.73</c:v>
                </c:pt>
                <c:pt idx="108">
                  <c:v>6.72</c:v>
                </c:pt>
                <c:pt idx="109">
                  <c:v>6.71</c:v>
                </c:pt>
                <c:pt idx="110">
                  <c:v>6.7</c:v>
                </c:pt>
                <c:pt idx="111">
                  <c:v>6.68</c:v>
                </c:pt>
                <c:pt idx="112">
                  <c:v>6.66</c:v>
                </c:pt>
                <c:pt idx="113">
                  <c:v>6.640000000000001</c:v>
                </c:pt>
                <c:pt idx="114">
                  <c:v>6.62</c:v>
                </c:pt>
                <c:pt idx="115">
                  <c:v>6.6</c:v>
                </c:pt>
                <c:pt idx="116">
                  <c:v>6.58</c:v>
                </c:pt>
                <c:pt idx="117">
                  <c:v>6.5600000000000005</c:v>
                </c:pt>
                <c:pt idx="118">
                  <c:v>6.54</c:v>
                </c:pt>
                <c:pt idx="119">
                  <c:v>6.52</c:v>
                </c:pt>
                <c:pt idx="120">
                  <c:v>6.5</c:v>
                </c:pt>
                <c:pt idx="121">
                  <c:v>6.47</c:v>
                </c:pt>
                <c:pt idx="122">
                  <c:v>6.44</c:v>
                </c:pt>
                <c:pt idx="123">
                  <c:v>6.41</c:v>
                </c:pt>
                <c:pt idx="124">
                  <c:v>6.38</c:v>
                </c:pt>
                <c:pt idx="125">
                  <c:v>6.35</c:v>
                </c:pt>
                <c:pt idx="126">
                  <c:v>6.32</c:v>
                </c:pt>
                <c:pt idx="127">
                  <c:v>6.29</c:v>
                </c:pt>
                <c:pt idx="128">
                  <c:v>6.26</c:v>
                </c:pt>
                <c:pt idx="129">
                  <c:v>6.23</c:v>
                </c:pt>
                <c:pt idx="130">
                  <c:v>6.2</c:v>
                </c:pt>
                <c:pt idx="131">
                  <c:v>6.15</c:v>
                </c:pt>
                <c:pt idx="132">
                  <c:v>6.1000000000000005</c:v>
                </c:pt>
                <c:pt idx="133">
                  <c:v>6.05</c:v>
                </c:pt>
                <c:pt idx="134">
                  <c:v>6</c:v>
                </c:pt>
                <c:pt idx="135">
                  <c:v>5.95</c:v>
                </c:pt>
                <c:pt idx="136">
                  <c:v>5.9</c:v>
                </c:pt>
                <c:pt idx="137">
                  <c:v>5.8500000000000005</c:v>
                </c:pt>
                <c:pt idx="138">
                  <c:v>5.8</c:v>
                </c:pt>
                <c:pt idx="139">
                  <c:v>5.75</c:v>
                </c:pt>
                <c:pt idx="140">
                  <c:v>5.7</c:v>
                </c:pt>
                <c:pt idx="141">
                  <c:v>5.63</c:v>
                </c:pt>
                <c:pt idx="142">
                  <c:v>5.5600000000000005</c:v>
                </c:pt>
                <c:pt idx="143">
                  <c:v>5.49</c:v>
                </c:pt>
                <c:pt idx="144">
                  <c:v>5.42</c:v>
                </c:pt>
                <c:pt idx="145">
                  <c:v>5.35</c:v>
                </c:pt>
                <c:pt idx="146">
                  <c:v>5.28</c:v>
                </c:pt>
                <c:pt idx="147">
                  <c:v>5.21</c:v>
                </c:pt>
                <c:pt idx="148">
                  <c:v>5.14</c:v>
                </c:pt>
                <c:pt idx="149">
                  <c:v>5.07</c:v>
                </c:pt>
                <c:pt idx="150">
                  <c:v>5</c:v>
                </c:pt>
                <c:pt idx="151">
                  <c:v>4.95</c:v>
                </c:pt>
                <c:pt idx="152">
                  <c:v>4.9</c:v>
                </c:pt>
                <c:pt idx="153">
                  <c:v>4.85</c:v>
                </c:pt>
                <c:pt idx="154">
                  <c:v>4.8</c:v>
                </c:pt>
                <c:pt idx="155">
                  <c:v>4.75</c:v>
                </c:pt>
                <c:pt idx="156">
                  <c:v>4.7</c:v>
                </c:pt>
                <c:pt idx="157">
                  <c:v>4.65</c:v>
                </c:pt>
                <c:pt idx="158">
                  <c:v>4.6</c:v>
                </c:pt>
                <c:pt idx="159">
                  <c:v>4.55</c:v>
                </c:pt>
                <c:pt idx="160">
                  <c:v>4.5</c:v>
                </c:pt>
                <c:pt idx="161">
                  <c:v>4.46</c:v>
                </c:pt>
                <c:pt idx="162">
                  <c:v>4.42</c:v>
                </c:pt>
                <c:pt idx="163">
                  <c:v>4.38</c:v>
                </c:pt>
                <c:pt idx="164">
                  <c:v>4.34</c:v>
                </c:pt>
                <c:pt idx="165">
                  <c:v>4.3</c:v>
                </c:pt>
                <c:pt idx="166">
                  <c:v>4.26</c:v>
                </c:pt>
                <c:pt idx="167">
                  <c:v>4.22</c:v>
                </c:pt>
                <c:pt idx="168">
                  <c:v>4.18</c:v>
                </c:pt>
                <c:pt idx="169">
                  <c:v>4.14</c:v>
                </c:pt>
                <c:pt idx="170">
                  <c:v>4.1</c:v>
                </c:pt>
                <c:pt idx="171">
                  <c:v>4.08</c:v>
                </c:pt>
                <c:pt idx="172">
                  <c:v>4.06</c:v>
                </c:pt>
                <c:pt idx="173">
                  <c:v>4.04</c:v>
                </c:pt>
                <c:pt idx="174">
                  <c:v>4.02</c:v>
                </c:pt>
                <c:pt idx="175">
                  <c:v>4</c:v>
                </c:pt>
                <c:pt idx="176">
                  <c:v>3.98</c:v>
                </c:pt>
                <c:pt idx="177">
                  <c:v>3.96</c:v>
                </c:pt>
                <c:pt idx="178">
                  <c:v>3.94</c:v>
                </c:pt>
                <c:pt idx="179">
                  <c:v>3.92</c:v>
                </c:pt>
                <c:pt idx="180">
                  <c:v>3.9</c:v>
                </c:pt>
                <c:pt idx="181">
                  <c:v>3.92</c:v>
                </c:pt>
                <c:pt idx="182">
                  <c:v>3.94</c:v>
                </c:pt>
                <c:pt idx="183">
                  <c:v>3.96</c:v>
                </c:pt>
                <c:pt idx="184">
                  <c:v>3.98</c:v>
                </c:pt>
                <c:pt idx="185">
                  <c:v>4</c:v>
                </c:pt>
                <c:pt idx="186">
                  <c:v>4.02</c:v>
                </c:pt>
                <c:pt idx="187">
                  <c:v>4.04</c:v>
                </c:pt>
                <c:pt idx="188">
                  <c:v>4.06</c:v>
                </c:pt>
                <c:pt idx="189">
                  <c:v>4.08</c:v>
                </c:pt>
                <c:pt idx="190">
                  <c:v>4.1</c:v>
                </c:pt>
                <c:pt idx="191">
                  <c:v>4.14</c:v>
                </c:pt>
                <c:pt idx="192">
                  <c:v>4.18</c:v>
                </c:pt>
                <c:pt idx="193">
                  <c:v>4.22</c:v>
                </c:pt>
                <c:pt idx="194">
                  <c:v>4.26</c:v>
                </c:pt>
                <c:pt idx="195">
                  <c:v>4.3</c:v>
                </c:pt>
                <c:pt idx="196">
                  <c:v>4.34</c:v>
                </c:pt>
                <c:pt idx="197">
                  <c:v>4.38</c:v>
                </c:pt>
                <c:pt idx="198">
                  <c:v>4.42</c:v>
                </c:pt>
                <c:pt idx="199">
                  <c:v>4.46</c:v>
                </c:pt>
                <c:pt idx="200">
                  <c:v>4.5</c:v>
                </c:pt>
                <c:pt idx="201">
                  <c:v>4.55</c:v>
                </c:pt>
                <c:pt idx="202">
                  <c:v>4.6</c:v>
                </c:pt>
                <c:pt idx="203">
                  <c:v>4.65</c:v>
                </c:pt>
                <c:pt idx="204">
                  <c:v>4.7</c:v>
                </c:pt>
                <c:pt idx="205">
                  <c:v>4.75</c:v>
                </c:pt>
                <c:pt idx="206">
                  <c:v>4.8</c:v>
                </c:pt>
                <c:pt idx="207">
                  <c:v>4.85</c:v>
                </c:pt>
                <c:pt idx="208">
                  <c:v>4.9</c:v>
                </c:pt>
                <c:pt idx="209">
                  <c:v>4.95</c:v>
                </c:pt>
                <c:pt idx="210">
                  <c:v>5</c:v>
                </c:pt>
                <c:pt idx="211">
                  <c:v>5.07</c:v>
                </c:pt>
                <c:pt idx="212">
                  <c:v>5.14</c:v>
                </c:pt>
                <c:pt idx="213">
                  <c:v>5.21</c:v>
                </c:pt>
                <c:pt idx="214">
                  <c:v>5.28</c:v>
                </c:pt>
                <c:pt idx="215">
                  <c:v>5.35</c:v>
                </c:pt>
                <c:pt idx="216">
                  <c:v>5.42</c:v>
                </c:pt>
                <c:pt idx="217">
                  <c:v>5.49</c:v>
                </c:pt>
                <c:pt idx="218">
                  <c:v>5.5600000000000005</c:v>
                </c:pt>
                <c:pt idx="219">
                  <c:v>5.63</c:v>
                </c:pt>
                <c:pt idx="220">
                  <c:v>5.7</c:v>
                </c:pt>
                <c:pt idx="221">
                  <c:v>5.75</c:v>
                </c:pt>
                <c:pt idx="222">
                  <c:v>5.8</c:v>
                </c:pt>
                <c:pt idx="223">
                  <c:v>5.8500000000000005</c:v>
                </c:pt>
                <c:pt idx="224">
                  <c:v>5.9</c:v>
                </c:pt>
                <c:pt idx="225">
                  <c:v>5.95</c:v>
                </c:pt>
                <c:pt idx="226">
                  <c:v>6</c:v>
                </c:pt>
                <c:pt idx="227">
                  <c:v>6.05</c:v>
                </c:pt>
                <c:pt idx="228">
                  <c:v>6.1000000000000005</c:v>
                </c:pt>
                <c:pt idx="229">
                  <c:v>6.15</c:v>
                </c:pt>
                <c:pt idx="230">
                  <c:v>6.2</c:v>
                </c:pt>
                <c:pt idx="231">
                  <c:v>6.23</c:v>
                </c:pt>
                <c:pt idx="232">
                  <c:v>6.26</c:v>
                </c:pt>
                <c:pt idx="233">
                  <c:v>6.29</c:v>
                </c:pt>
                <c:pt idx="234">
                  <c:v>6.32</c:v>
                </c:pt>
                <c:pt idx="235">
                  <c:v>6.35</c:v>
                </c:pt>
                <c:pt idx="236">
                  <c:v>6.38</c:v>
                </c:pt>
                <c:pt idx="237">
                  <c:v>6.41</c:v>
                </c:pt>
                <c:pt idx="238">
                  <c:v>6.44</c:v>
                </c:pt>
                <c:pt idx="239">
                  <c:v>6.47</c:v>
                </c:pt>
                <c:pt idx="240">
                  <c:v>6.5</c:v>
                </c:pt>
                <c:pt idx="241">
                  <c:v>6.52</c:v>
                </c:pt>
                <c:pt idx="242">
                  <c:v>6.54</c:v>
                </c:pt>
                <c:pt idx="243">
                  <c:v>6.5600000000000005</c:v>
                </c:pt>
                <c:pt idx="244">
                  <c:v>6.58</c:v>
                </c:pt>
                <c:pt idx="245">
                  <c:v>6.6</c:v>
                </c:pt>
                <c:pt idx="246">
                  <c:v>6.62</c:v>
                </c:pt>
                <c:pt idx="247">
                  <c:v>6.640000000000001</c:v>
                </c:pt>
                <c:pt idx="248">
                  <c:v>6.66</c:v>
                </c:pt>
                <c:pt idx="249">
                  <c:v>6.68</c:v>
                </c:pt>
                <c:pt idx="250">
                  <c:v>6.7</c:v>
                </c:pt>
                <c:pt idx="251">
                  <c:v>6.71</c:v>
                </c:pt>
                <c:pt idx="252">
                  <c:v>6.72</c:v>
                </c:pt>
                <c:pt idx="253">
                  <c:v>6.73</c:v>
                </c:pt>
                <c:pt idx="254">
                  <c:v>6.74</c:v>
                </c:pt>
                <c:pt idx="255">
                  <c:v>6.75</c:v>
                </c:pt>
                <c:pt idx="256">
                  <c:v>6.76</c:v>
                </c:pt>
                <c:pt idx="257">
                  <c:v>6.77</c:v>
                </c:pt>
                <c:pt idx="258">
                  <c:v>6.78</c:v>
                </c:pt>
                <c:pt idx="259">
                  <c:v>6.79</c:v>
                </c:pt>
                <c:pt idx="260">
                  <c:v>6.8</c:v>
                </c:pt>
                <c:pt idx="261">
                  <c:v>6.79</c:v>
                </c:pt>
                <c:pt idx="262">
                  <c:v>6.78</c:v>
                </c:pt>
                <c:pt idx="263">
                  <c:v>6.77</c:v>
                </c:pt>
                <c:pt idx="264">
                  <c:v>6.76</c:v>
                </c:pt>
                <c:pt idx="265">
                  <c:v>6.75</c:v>
                </c:pt>
                <c:pt idx="266">
                  <c:v>6.74</c:v>
                </c:pt>
                <c:pt idx="267">
                  <c:v>6.73</c:v>
                </c:pt>
                <c:pt idx="268">
                  <c:v>6.72</c:v>
                </c:pt>
                <c:pt idx="269">
                  <c:v>6.71</c:v>
                </c:pt>
                <c:pt idx="270">
                  <c:v>6.7</c:v>
                </c:pt>
                <c:pt idx="271">
                  <c:v>6.69</c:v>
                </c:pt>
                <c:pt idx="272">
                  <c:v>6.68</c:v>
                </c:pt>
                <c:pt idx="273">
                  <c:v>6.67</c:v>
                </c:pt>
                <c:pt idx="274">
                  <c:v>6.66</c:v>
                </c:pt>
                <c:pt idx="275">
                  <c:v>6.65</c:v>
                </c:pt>
                <c:pt idx="276">
                  <c:v>6.64</c:v>
                </c:pt>
                <c:pt idx="277">
                  <c:v>6.63</c:v>
                </c:pt>
                <c:pt idx="278">
                  <c:v>6.62</c:v>
                </c:pt>
                <c:pt idx="279">
                  <c:v>6.609999999999999</c:v>
                </c:pt>
                <c:pt idx="280">
                  <c:v>6.6</c:v>
                </c:pt>
                <c:pt idx="281">
                  <c:v>6.6</c:v>
                </c:pt>
                <c:pt idx="282">
                  <c:v>6.6</c:v>
                </c:pt>
                <c:pt idx="283">
                  <c:v>6.6</c:v>
                </c:pt>
                <c:pt idx="284">
                  <c:v>6.6</c:v>
                </c:pt>
                <c:pt idx="285">
                  <c:v>6.6</c:v>
                </c:pt>
                <c:pt idx="286">
                  <c:v>6.6</c:v>
                </c:pt>
                <c:pt idx="287">
                  <c:v>6.6</c:v>
                </c:pt>
                <c:pt idx="288">
                  <c:v>6.6</c:v>
                </c:pt>
                <c:pt idx="289">
                  <c:v>6.6</c:v>
                </c:pt>
                <c:pt idx="290">
                  <c:v>6.6</c:v>
                </c:pt>
                <c:pt idx="291">
                  <c:v>6.58</c:v>
                </c:pt>
                <c:pt idx="292">
                  <c:v>6.56</c:v>
                </c:pt>
                <c:pt idx="293">
                  <c:v>6.54</c:v>
                </c:pt>
                <c:pt idx="294">
                  <c:v>6.52</c:v>
                </c:pt>
                <c:pt idx="295">
                  <c:v>6.5</c:v>
                </c:pt>
                <c:pt idx="296">
                  <c:v>6.48</c:v>
                </c:pt>
                <c:pt idx="297">
                  <c:v>6.46</c:v>
                </c:pt>
                <c:pt idx="298">
                  <c:v>6.44</c:v>
                </c:pt>
                <c:pt idx="299">
                  <c:v>6.42</c:v>
                </c:pt>
                <c:pt idx="300">
                  <c:v>6.4</c:v>
                </c:pt>
                <c:pt idx="301">
                  <c:v>6.362500000000001</c:v>
                </c:pt>
                <c:pt idx="302">
                  <c:v>6.325</c:v>
                </c:pt>
                <c:pt idx="303">
                  <c:v>6.2875</c:v>
                </c:pt>
                <c:pt idx="304">
                  <c:v>6.25</c:v>
                </c:pt>
                <c:pt idx="305">
                  <c:v>6.2125</c:v>
                </c:pt>
                <c:pt idx="306">
                  <c:v>6.175</c:v>
                </c:pt>
                <c:pt idx="307">
                  <c:v>6.137499999999999</c:v>
                </c:pt>
                <c:pt idx="308">
                  <c:v>6.1</c:v>
                </c:pt>
                <c:pt idx="309">
                  <c:v>6.042857142857143</c:v>
                </c:pt>
                <c:pt idx="310">
                  <c:v>5.985714285714286</c:v>
                </c:pt>
                <c:pt idx="311">
                  <c:v>5.928571428571429</c:v>
                </c:pt>
                <c:pt idx="312">
                  <c:v>5.871428571428571</c:v>
                </c:pt>
                <c:pt idx="313">
                  <c:v>5.814285714285714</c:v>
                </c:pt>
                <c:pt idx="314">
                  <c:v>5.757142857142857</c:v>
                </c:pt>
                <c:pt idx="315">
                  <c:v>5.7</c:v>
                </c:pt>
                <c:pt idx="316">
                  <c:v>5.6000000000000005</c:v>
                </c:pt>
                <c:pt idx="317">
                  <c:v>5.5</c:v>
                </c:pt>
                <c:pt idx="318">
                  <c:v>5.4</c:v>
                </c:pt>
                <c:pt idx="319">
                  <c:v>5.3</c:v>
                </c:pt>
                <c:pt idx="320">
                  <c:v>5.2</c:v>
                </c:pt>
                <c:pt idx="321">
                  <c:v>5.1</c:v>
                </c:pt>
                <c:pt idx="322">
                  <c:v>5</c:v>
                </c:pt>
                <c:pt idx="323">
                  <c:v>4.9</c:v>
                </c:pt>
                <c:pt idx="324">
                  <c:v>4.8</c:v>
                </c:pt>
                <c:pt idx="325">
                  <c:v>4.65</c:v>
                </c:pt>
                <c:pt idx="326">
                  <c:v>4.5</c:v>
                </c:pt>
                <c:pt idx="327">
                  <c:v>4.35</c:v>
                </c:pt>
                <c:pt idx="328">
                  <c:v>4.2</c:v>
                </c:pt>
                <c:pt idx="329">
                  <c:v>3.9571428571428573</c:v>
                </c:pt>
                <c:pt idx="330">
                  <c:v>3.7142857142857144</c:v>
                </c:pt>
                <c:pt idx="331">
                  <c:v>3.4714285714285715</c:v>
                </c:pt>
                <c:pt idx="332">
                  <c:v>3.2285714285714286</c:v>
                </c:pt>
                <c:pt idx="333">
                  <c:v>2.9857142857142858</c:v>
                </c:pt>
                <c:pt idx="334">
                  <c:v>2.742857142857143</c:v>
                </c:pt>
                <c:pt idx="335">
                  <c:v>2.5</c:v>
                </c:pt>
                <c:pt idx="336">
                  <c:v>2.42</c:v>
                </c:pt>
                <c:pt idx="337">
                  <c:v>2.34</c:v>
                </c:pt>
                <c:pt idx="338">
                  <c:v>2.2600000000000002</c:v>
                </c:pt>
                <c:pt idx="339">
                  <c:v>2.18</c:v>
                </c:pt>
                <c:pt idx="340">
                  <c:v>2.1</c:v>
                </c:pt>
                <c:pt idx="341">
                  <c:v>2.04</c:v>
                </c:pt>
                <c:pt idx="342">
                  <c:v>1.98</c:v>
                </c:pt>
                <c:pt idx="343">
                  <c:v>1.9200000000000002</c:v>
                </c:pt>
                <c:pt idx="344">
                  <c:v>1.86</c:v>
                </c:pt>
                <c:pt idx="345">
                  <c:v>1.8</c:v>
                </c:pt>
                <c:pt idx="346">
                  <c:v>1.6800000000000002</c:v>
                </c:pt>
                <c:pt idx="347">
                  <c:v>1.56</c:v>
                </c:pt>
                <c:pt idx="348">
                  <c:v>1.44</c:v>
                </c:pt>
                <c:pt idx="349">
                  <c:v>1.32</c:v>
                </c:pt>
                <c:pt idx="350">
                  <c:v>1.2</c:v>
                </c:pt>
                <c:pt idx="351">
                  <c:v>1.08</c:v>
                </c:pt>
                <c:pt idx="352">
                  <c:v>0.96</c:v>
                </c:pt>
                <c:pt idx="353">
                  <c:v>0.84</c:v>
                </c:pt>
                <c:pt idx="354">
                  <c:v>0.72</c:v>
                </c:pt>
                <c:pt idx="355">
                  <c:v>0.6</c:v>
                </c:pt>
                <c:pt idx="356">
                  <c:v>0.48</c:v>
                </c:pt>
                <c:pt idx="357">
                  <c:v>0.36</c:v>
                </c:pt>
                <c:pt idx="358">
                  <c:v>0.24</c:v>
                </c:pt>
                <c:pt idx="359">
                  <c:v>0.12</c:v>
                </c:pt>
                <c:pt idx="36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'Calc Polars'!$H$3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Polars'!$H$4:$H$364</c:f>
              <c:numCache>
                <c:ptCount val="361"/>
                <c:pt idx="0">
                  <c:v>0</c:v>
                </c:pt>
                <c:pt idx="1">
                  <c:v>0.13999999999999999</c:v>
                </c:pt>
                <c:pt idx="2">
                  <c:v>0.27999999999999997</c:v>
                </c:pt>
                <c:pt idx="3">
                  <c:v>0.42</c:v>
                </c:pt>
                <c:pt idx="4">
                  <c:v>0.5599999999999999</c:v>
                </c:pt>
                <c:pt idx="5">
                  <c:v>0.7</c:v>
                </c:pt>
                <c:pt idx="6">
                  <c:v>0.84</c:v>
                </c:pt>
                <c:pt idx="7">
                  <c:v>0.98</c:v>
                </c:pt>
                <c:pt idx="8">
                  <c:v>1.1199999999999999</c:v>
                </c:pt>
                <c:pt idx="9">
                  <c:v>1.26</c:v>
                </c:pt>
                <c:pt idx="10">
                  <c:v>1.4</c:v>
                </c:pt>
                <c:pt idx="11">
                  <c:v>1.56</c:v>
                </c:pt>
                <c:pt idx="12">
                  <c:v>1.72</c:v>
                </c:pt>
                <c:pt idx="13">
                  <c:v>1.8800000000000001</c:v>
                </c:pt>
                <c:pt idx="14">
                  <c:v>2.04</c:v>
                </c:pt>
                <c:pt idx="15">
                  <c:v>2.2</c:v>
                </c:pt>
                <c:pt idx="16">
                  <c:v>2.2600000000000002</c:v>
                </c:pt>
                <c:pt idx="17">
                  <c:v>2.3200000000000003</c:v>
                </c:pt>
                <c:pt idx="18">
                  <c:v>2.38</c:v>
                </c:pt>
                <c:pt idx="19">
                  <c:v>2.44</c:v>
                </c:pt>
                <c:pt idx="20">
                  <c:v>2.5</c:v>
                </c:pt>
                <c:pt idx="21">
                  <c:v>2.58</c:v>
                </c:pt>
                <c:pt idx="22">
                  <c:v>2.66</c:v>
                </c:pt>
                <c:pt idx="23">
                  <c:v>2.7399999999999998</c:v>
                </c:pt>
                <c:pt idx="24">
                  <c:v>2.82</c:v>
                </c:pt>
                <c:pt idx="25">
                  <c:v>2.9</c:v>
                </c:pt>
                <c:pt idx="26">
                  <c:v>3.1857142857142855</c:v>
                </c:pt>
                <c:pt idx="27">
                  <c:v>3.4714285714285715</c:v>
                </c:pt>
                <c:pt idx="28">
                  <c:v>3.757142857142857</c:v>
                </c:pt>
                <c:pt idx="29">
                  <c:v>4.042857142857143</c:v>
                </c:pt>
                <c:pt idx="30">
                  <c:v>4.328571428571429</c:v>
                </c:pt>
                <c:pt idx="31">
                  <c:v>4.614285714285715</c:v>
                </c:pt>
                <c:pt idx="32">
                  <c:v>4.9</c:v>
                </c:pt>
                <c:pt idx="33">
                  <c:v>5.025</c:v>
                </c:pt>
                <c:pt idx="34">
                  <c:v>5.15</c:v>
                </c:pt>
                <c:pt idx="35">
                  <c:v>5.275</c:v>
                </c:pt>
                <c:pt idx="36">
                  <c:v>5.4</c:v>
                </c:pt>
                <c:pt idx="37">
                  <c:v>5.5</c:v>
                </c:pt>
                <c:pt idx="38">
                  <c:v>5.6</c:v>
                </c:pt>
                <c:pt idx="39">
                  <c:v>5.7</c:v>
                </c:pt>
                <c:pt idx="40">
                  <c:v>5.8</c:v>
                </c:pt>
                <c:pt idx="41">
                  <c:v>5.859999999999999</c:v>
                </c:pt>
                <c:pt idx="42">
                  <c:v>5.92</c:v>
                </c:pt>
                <c:pt idx="43">
                  <c:v>5.9799999999999995</c:v>
                </c:pt>
                <c:pt idx="44">
                  <c:v>6.04</c:v>
                </c:pt>
                <c:pt idx="45">
                  <c:v>6.1</c:v>
                </c:pt>
                <c:pt idx="46">
                  <c:v>6.157142857142857</c:v>
                </c:pt>
                <c:pt idx="47">
                  <c:v>6.214285714285714</c:v>
                </c:pt>
                <c:pt idx="48">
                  <c:v>6.271428571428571</c:v>
                </c:pt>
                <c:pt idx="49">
                  <c:v>6.328571428571428</c:v>
                </c:pt>
                <c:pt idx="50">
                  <c:v>6.385714285714285</c:v>
                </c:pt>
                <c:pt idx="51">
                  <c:v>6.442857142857143</c:v>
                </c:pt>
                <c:pt idx="52">
                  <c:v>6.5</c:v>
                </c:pt>
                <c:pt idx="53">
                  <c:v>6.525</c:v>
                </c:pt>
                <c:pt idx="54">
                  <c:v>6.55</c:v>
                </c:pt>
                <c:pt idx="55">
                  <c:v>6.575</c:v>
                </c:pt>
                <c:pt idx="56">
                  <c:v>6.6</c:v>
                </c:pt>
                <c:pt idx="57">
                  <c:v>6.625</c:v>
                </c:pt>
                <c:pt idx="58">
                  <c:v>6.65</c:v>
                </c:pt>
                <c:pt idx="59">
                  <c:v>6.675</c:v>
                </c:pt>
                <c:pt idx="60">
                  <c:v>6.7</c:v>
                </c:pt>
                <c:pt idx="61">
                  <c:v>6.720000000000001</c:v>
                </c:pt>
                <c:pt idx="62">
                  <c:v>6.74</c:v>
                </c:pt>
                <c:pt idx="63">
                  <c:v>6.76</c:v>
                </c:pt>
                <c:pt idx="64">
                  <c:v>6.78</c:v>
                </c:pt>
                <c:pt idx="65">
                  <c:v>6.800000000000001</c:v>
                </c:pt>
                <c:pt idx="66">
                  <c:v>6.82</c:v>
                </c:pt>
                <c:pt idx="67">
                  <c:v>6.84</c:v>
                </c:pt>
                <c:pt idx="68">
                  <c:v>6.86</c:v>
                </c:pt>
                <c:pt idx="69">
                  <c:v>6.880000000000001</c:v>
                </c:pt>
                <c:pt idx="70">
                  <c:v>6.9</c:v>
                </c:pt>
                <c:pt idx="71">
                  <c:v>6.91</c:v>
                </c:pt>
                <c:pt idx="72">
                  <c:v>6.92</c:v>
                </c:pt>
                <c:pt idx="73">
                  <c:v>6.930000000000001</c:v>
                </c:pt>
                <c:pt idx="74">
                  <c:v>6.94</c:v>
                </c:pt>
                <c:pt idx="75">
                  <c:v>6.95</c:v>
                </c:pt>
                <c:pt idx="76">
                  <c:v>6.96</c:v>
                </c:pt>
                <c:pt idx="77">
                  <c:v>6.97</c:v>
                </c:pt>
                <c:pt idx="78">
                  <c:v>6.98</c:v>
                </c:pt>
                <c:pt idx="79">
                  <c:v>6.99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7.01</c:v>
                </c:pt>
                <c:pt idx="92">
                  <c:v>7.02</c:v>
                </c:pt>
                <c:pt idx="93">
                  <c:v>7.03</c:v>
                </c:pt>
                <c:pt idx="94">
                  <c:v>7.04</c:v>
                </c:pt>
                <c:pt idx="95">
                  <c:v>7.05</c:v>
                </c:pt>
                <c:pt idx="96">
                  <c:v>7.06</c:v>
                </c:pt>
                <c:pt idx="97">
                  <c:v>7.069999999999999</c:v>
                </c:pt>
                <c:pt idx="98">
                  <c:v>7.08</c:v>
                </c:pt>
                <c:pt idx="99">
                  <c:v>7.09</c:v>
                </c:pt>
                <c:pt idx="100">
                  <c:v>7.1</c:v>
                </c:pt>
                <c:pt idx="101">
                  <c:v>7.109999999999999</c:v>
                </c:pt>
                <c:pt idx="102">
                  <c:v>7.12</c:v>
                </c:pt>
                <c:pt idx="103">
                  <c:v>7.13</c:v>
                </c:pt>
                <c:pt idx="104">
                  <c:v>7.14</c:v>
                </c:pt>
                <c:pt idx="105">
                  <c:v>7.15</c:v>
                </c:pt>
                <c:pt idx="106">
                  <c:v>7.16</c:v>
                </c:pt>
                <c:pt idx="107">
                  <c:v>7.17</c:v>
                </c:pt>
                <c:pt idx="108">
                  <c:v>7.18</c:v>
                </c:pt>
                <c:pt idx="109">
                  <c:v>7.19</c:v>
                </c:pt>
                <c:pt idx="110">
                  <c:v>7.2</c:v>
                </c:pt>
                <c:pt idx="111">
                  <c:v>7.19</c:v>
                </c:pt>
                <c:pt idx="112">
                  <c:v>7.18</c:v>
                </c:pt>
                <c:pt idx="113">
                  <c:v>7.17</c:v>
                </c:pt>
                <c:pt idx="114">
                  <c:v>7.16</c:v>
                </c:pt>
                <c:pt idx="115">
                  <c:v>7.15</c:v>
                </c:pt>
                <c:pt idx="116">
                  <c:v>7.14</c:v>
                </c:pt>
                <c:pt idx="117">
                  <c:v>7.13</c:v>
                </c:pt>
                <c:pt idx="118">
                  <c:v>7.12</c:v>
                </c:pt>
                <c:pt idx="119">
                  <c:v>7.109999999999999</c:v>
                </c:pt>
                <c:pt idx="120">
                  <c:v>7.1</c:v>
                </c:pt>
                <c:pt idx="121">
                  <c:v>7.069999999999999</c:v>
                </c:pt>
                <c:pt idx="122">
                  <c:v>7.04</c:v>
                </c:pt>
                <c:pt idx="123">
                  <c:v>7.01</c:v>
                </c:pt>
                <c:pt idx="124">
                  <c:v>6.9799999999999995</c:v>
                </c:pt>
                <c:pt idx="125">
                  <c:v>6.949999999999999</c:v>
                </c:pt>
                <c:pt idx="126">
                  <c:v>6.92</c:v>
                </c:pt>
                <c:pt idx="127">
                  <c:v>6.89</c:v>
                </c:pt>
                <c:pt idx="128">
                  <c:v>6.859999999999999</c:v>
                </c:pt>
                <c:pt idx="129">
                  <c:v>6.83</c:v>
                </c:pt>
                <c:pt idx="130">
                  <c:v>6.8</c:v>
                </c:pt>
                <c:pt idx="131">
                  <c:v>6.77</c:v>
                </c:pt>
                <c:pt idx="132">
                  <c:v>6.74</c:v>
                </c:pt>
                <c:pt idx="133">
                  <c:v>6.71</c:v>
                </c:pt>
                <c:pt idx="134">
                  <c:v>6.68</c:v>
                </c:pt>
                <c:pt idx="135">
                  <c:v>6.65</c:v>
                </c:pt>
                <c:pt idx="136">
                  <c:v>6.62</c:v>
                </c:pt>
                <c:pt idx="137">
                  <c:v>6.59</c:v>
                </c:pt>
                <c:pt idx="138">
                  <c:v>6.56</c:v>
                </c:pt>
                <c:pt idx="139">
                  <c:v>6.53</c:v>
                </c:pt>
                <c:pt idx="140">
                  <c:v>6.5</c:v>
                </c:pt>
                <c:pt idx="141">
                  <c:v>6.45</c:v>
                </c:pt>
                <c:pt idx="142">
                  <c:v>6.4</c:v>
                </c:pt>
                <c:pt idx="143">
                  <c:v>6.35</c:v>
                </c:pt>
                <c:pt idx="144">
                  <c:v>6.3</c:v>
                </c:pt>
                <c:pt idx="145">
                  <c:v>6.25</c:v>
                </c:pt>
                <c:pt idx="146">
                  <c:v>6.2</c:v>
                </c:pt>
                <c:pt idx="147">
                  <c:v>6.15</c:v>
                </c:pt>
                <c:pt idx="148">
                  <c:v>6.1</c:v>
                </c:pt>
                <c:pt idx="149">
                  <c:v>6.05</c:v>
                </c:pt>
                <c:pt idx="150">
                  <c:v>6</c:v>
                </c:pt>
                <c:pt idx="151">
                  <c:v>5.95</c:v>
                </c:pt>
                <c:pt idx="152">
                  <c:v>5.9</c:v>
                </c:pt>
                <c:pt idx="153">
                  <c:v>5.85</c:v>
                </c:pt>
                <c:pt idx="154">
                  <c:v>5.8</c:v>
                </c:pt>
                <c:pt idx="155">
                  <c:v>5.75</c:v>
                </c:pt>
                <c:pt idx="156">
                  <c:v>5.7</c:v>
                </c:pt>
                <c:pt idx="157">
                  <c:v>5.65</c:v>
                </c:pt>
                <c:pt idx="158">
                  <c:v>5.6</c:v>
                </c:pt>
                <c:pt idx="159">
                  <c:v>5.55</c:v>
                </c:pt>
                <c:pt idx="160">
                  <c:v>5.5</c:v>
                </c:pt>
                <c:pt idx="161">
                  <c:v>5.46</c:v>
                </c:pt>
                <c:pt idx="162">
                  <c:v>5.42</c:v>
                </c:pt>
                <c:pt idx="163">
                  <c:v>5.38</c:v>
                </c:pt>
                <c:pt idx="164">
                  <c:v>5.34</c:v>
                </c:pt>
                <c:pt idx="165">
                  <c:v>5.3</c:v>
                </c:pt>
                <c:pt idx="166">
                  <c:v>5.26</c:v>
                </c:pt>
                <c:pt idx="167">
                  <c:v>5.22</c:v>
                </c:pt>
                <c:pt idx="168">
                  <c:v>5.18</c:v>
                </c:pt>
                <c:pt idx="169">
                  <c:v>5.14</c:v>
                </c:pt>
                <c:pt idx="170">
                  <c:v>5.1</c:v>
                </c:pt>
                <c:pt idx="171">
                  <c:v>5.069999999999999</c:v>
                </c:pt>
                <c:pt idx="172">
                  <c:v>5.04</c:v>
                </c:pt>
                <c:pt idx="173">
                  <c:v>5.01</c:v>
                </c:pt>
                <c:pt idx="174">
                  <c:v>4.9799999999999995</c:v>
                </c:pt>
                <c:pt idx="175">
                  <c:v>4.949999999999999</c:v>
                </c:pt>
                <c:pt idx="176">
                  <c:v>4.92</c:v>
                </c:pt>
                <c:pt idx="177">
                  <c:v>4.89</c:v>
                </c:pt>
                <c:pt idx="178">
                  <c:v>4.859999999999999</c:v>
                </c:pt>
                <c:pt idx="179">
                  <c:v>4.83</c:v>
                </c:pt>
                <c:pt idx="180">
                  <c:v>4.8</c:v>
                </c:pt>
                <c:pt idx="181">
                  <c:v>4.83</c:v>
                </c:pt>
                <c:pt idx="182">
                  <c:v>4.859999999999999</c:v>
                </c:pt>
                <c:pt idx="183">
                  <c:v>4.89</c:v>
                </c:pt>
                <c:pt idx="184">
                  <c:v>4.92</c:v>
                </c:pt>
                <c:pt idx="185">
                  <c:v>4.949999999999999</c:v>
                </c:pt>
                <c:pt idx="186">
                  <c:v>4.9799999999999995</c:v>
                </c:pt>
                <c:pt idx="187">
                  <c:v>5.01</c:v>
                </c:pt>
                <c:pt idx="188">
                  <c:v>5.04</c:v>
                </c:pt>
                <c:pt idx="189">
                  <c:v>5.069999999999999</c:v>
                </c:pt>
                <c:pt idx="190">
                  <c:v>5.1</c:v>
                </c:pt>
                <c:pt idx="191">
                  <c:v>5.14</c:v>
                </c:pt>
                <c:pt idx="192">
                  <c:v>5.18</c:v>
                </c:pt>
                <c:pt idx="193">
                  <c:v>5.22</c:v>
                </c:pt>
                <c:pt idx="194">
                  <c:v>5.26</c:v>
                </c:pt>
                <c:pt idx="195">
                  <c:v>5.3</c:v>
                </c:pt>
                <c:pt idx="196">
                  <c:v>5.34</c:v>
                </c:pt>
                <c:pt idx="197">
                  <c:v>5.38</c:v>
                </c:pt>
                <c:pt idx="198">
                  <c:v>5.42</c:v>
                </c:pt>
                <c:pt idx="199">
                  <c:v>5.46</c:v>
                </c:pt>
                <c:pt idx="200">
                  <c:v>5.5</c:v>
                </c:pt>
                <c:pt idx="201">
                  <c:v>5.55</c:v>
                </c:pt>
                <c:pt idx="202">
                  <c:v>5.6</c:v>
                </c:pt>
                <c:pt idx="203">
                  <c:v>5.65</c:v>
                </c:pt>
                <c:pt idx="204">
                  <c:v>5.7</c:v>
                </c:pt>
                <c:pt idx="205">
                  <c:v>5.75</c:v>
                </c:pt>
                <c:pt idx="206">
                  <c:v>5.8</c:v>
                </c:pt>
                <c:pt idx="207">
                  <c:v>5.85</c:v>
                </c:pt>
                <c:pt idx="208">
                  <c:v>5.9</c:v>
                </c:pt>
                <c:pt idx="209">
                  <c:v>5.95</c:v>
                </c:pt>
                <c:pt idx="210">
                  <c:v>6</c:v>
                </c:pt>
                <c:pt idx="211">
                  <c:v>6.05</c:v>
                </c:pt>
                <c:pt idx="212">
                  <c:v>6.1</c:v>
                </c:pt>
                <c:pt idx="213">
                  <c:v>6.15</c:v>
                </c:pt>
                <c:pt idx="214">
                  <c:v>6.2</c:v>
                </c:pt>
                <c:pt idx="215">
                  <c:v>6.25</c:v>
                </c:pt>
                <c:pt idx="216">
                  <c:v>6.3</c:v>
                </c:pt>
                <c:pt idx="217">
                  <c:v>6.35</c:v>
                </c:pt>
                <c:pt idx="218">
                  <c:v>6.4</c:v>
                </c:pt>
                <c:pt idx="219">
                  <c:v>6.45</c:v>
                </c:pt>
                <c:pt idx="220">
                  <c:v>6.5</c:v>
                </c:pt>
                <c:pt idx="221">
                  <c:v>6.53</c:v>
                </c:pt>
                <c:pt idx="222">
                  <c:v>6.56</c:v>
                </c:pt>
                <c:pt idx="223">
                  <c:v>6.59</c:v>
                </c:pt>
                <c:pt idx="224">
                  <c:v>6.62</c:v>
                </c:pt>
                <c:pt idx="225">
                  <c:v>6.65</c:v>
                </c:pt>
                <c:pt idx="226">
                  <c:v>6.68</c:v>
                </c:pt>
                <c:pt idx="227">
                  <c:v>6.71</c:v>
                </c:pt>
                <c:pt idx="228">
                  <c:v>6.74</c:v>
                </c:pt>
                <c:pt idx="229">
                  <c:v>6.77</c:v>
                </c:pt>
                <c:pt idx="230">
                  <c:v>6.8</c:v>
                </c:pt>
                <c:pt idx="231">
                  <c:v>6.83</c:v>
                </c:pt>
                <c:pt idx="232">
                  <c:v>6.859999999999999</c:v>
                </c:pt>
                <c:pt idx="233">
                  <c:v>6.89</c:v>
                </c:pt>
                <c:pt idx="234">
                  <c:v>6.92</c:v>
                </c:pt>
                <c:pt idx="235">
                  <c:v>6.949999999999999</c:v>
                </c:pt>
                <c:pt idx="236">
                  <c:v>6.9799999999999995</c:v>
                </c:pt>
                <c:pt idx="237">
                  <c:v>7.01</c:v>
                </c:pt>
                <c:pt idx="238">
                  <c:v>7.04</c:v>
                </c:pt>
                <c:pt idx="239">
                  <c:v>7.069999999999999</c:v>
                </c:pt>
                <c:pt idx="240">
                  <c:v>7.1</c:v>
                </c:pt>
                <c:pt idx="241">
                  <c:v>7.109999999999999</c:v>
                </c:pt>
                <c:pt idx="242">
                  <c:v>7.12</c:v>
                </c:pt>
                <c:pt idx="243">
                  <c:v>7.13</c:v>
                </c:pt>
                <c:pt idx="244">
                  <c:v>7.14</c:v>
                </c:pt>
                <c:pt idx="245">
                  <c:v>7.15</c:v>
                </c:pt>
                <c:pt idx="246">
                  <c:v>7.16</c:v>
                </c:pt>
                <c:pt idx="247">
                  <c:v>7.17</c:v>
                </c:pt>
                <c:pt idx="248">
                  <c:v>7.18</c:v>
                </c:pt>
                <c:pt idx="249">
                  <c:v>7.19</c:v>
                </c:pt>
                <c:pt idx="250">
                  <c:v>7.2</c:v>
                </c:pt>
                <c:pt idx="251">
                  <c:v>7.19</c:v>
                </c:pt>
                <c:pt idx="252">
                  <c:v>7.18</c:v>
                </c:pt>
                <c:pt idx="253">
                  <c:v>7.17</c:v>
                </c:pt>
                <c:pt idx="254">
                  <c:v>7.16</c:v>
                </c:pt>
                <c:pt idx="255">
                  <c:v>7.15</c:v>
                </c:pt>
                <c:pt idx="256">
                  <c:v>7.14</c:v>
                </c:pt>
                <c:pt idx="257">
                  <c:v>7.13</c:v>
                </c:pt>
                <c:pt idx="258">
                  <c:v>7.12</c:v>
                </c:pt>
                <c:pt idx="259">
                  <c:v>7.109999999999999</c:v>
                </c:pt>
                <c:pt idx="260">
                  <c:v>7.1</c:v>
                </c:pt>
                <c:pt idx="261">
                  <c:v>7.09</c:v>
                </c:pt>
                <c:pt idx="262">
                  <c:v>7.08</c:v>
                </c:pt>
                <c:pt idx="263">
                  <c:v>7.069999999999999</c:v>
                </c:pt>
                <c:pt idx="264">
                  <c:v>7.06</c:v>
                </c:pt>
                <c:pt idx="265">
                  <c:v>7.05</c:v>
                </c:pt>
                <c:pt idx="266">
                  <c:v>7.04</c:v>
                </c:pt>
                <c:pt idx="267">
                  <c:v>7.03</c:v>
                </c:pt>
                <c:pt idx="268">
                  <c:v>7.02</c:v>
                </c:pt>
                <c:pt idx="269">
                  <c:v>7.01</c:v>
                </c:pt>
                <c:pt idx="270">
                  <c:v>7</c:v>
                </c:pt>
                <c:pt idx="271">
                  <c:v>7</c:v>
                </c:pt>
                <c:pt idx="272">
                  <c:v>7</c:v>
                </c:pt>
                <c:pt idx="273">
                  <c:v>7</c:v>
                </c:pt>
                <c:pt idx="274">
                  <c:v>7</c:v>
                </c:pt>
                <c:pt idx="275">
                  <c:v>7</c:v>
                </c:pt>
                <c:pt idx="276">
                  <c:v>7</c:v>
                </c:pt>
                <c:pt idx="277">
                  <c:v>7</c:v>
                </c:pt>
                <c:pt idx="278">
                  <c:v>7</c:v>
                </c:pt>
                <c:pt idx="279">
                  <c:v>7</c:v>
                </c:pt>
                <c:pt idx="280">
                  <c:v>7</c:v>
                </c:pt>
                <c:pt idx="281">
                  <c:v>6.99</c:v>
                </c:pt>
                <c:pt idx="282">
                  <c:v>6.98</c:v>
                </c:pt>
                <c:pt idx="283">
                  <c:v>6.97</c:v>
                </c:pt>
                <c:pt idx="284">
                  <c:v>6.96</c:v>
                </c:pt>
                <c:pt idx="285">
                  <c:v>6.95</c:v>
                </c:pt>
                <c:pt idx="286">
                  <c:v>6.94</c:v>
                </c:pt>
                <c:pt idx="287">
                  <c:v>6.930000000000001</c:v>
                </c:pt>
                <c:pt idx="288">
                  <c:v>6.92</c:v>
                </c:pt>
                <c:pt idx="289">
                  <c:v>6.91</c:v>
                </c:pt>
                <c:pt idx="290">
                  <c:v>6.9</c:v>
                </c:pt>
                <c:pt idx="291">
                  <c:v>6.880000000000001</c:v>
                </c:pt>
                <c:pt idx="292">
                  <c:v>6.86</c:v>
                </c:pt>
                <c:pt idx="293">
                  <c:v>6.84</c:v>
                </c:pt>
                <c:pt idx="294">
                  <c:v>6.82</c:v>
                </c:pt>
                <c:pt idx="295">
                  <c:v>6.800000000000001</c:v>
                </c:pt>
                <c:pt idx="296">
                  <c:v>6.78</c:v>
                </c:pt>
                <c:pt idx="297">
                  <c:v>6.76</c:v>
                </c:pt>
                <c:pt idx="298">
                  <c:v>6.74</c:v>
                </c:pt>
                <c:pt idx="299">
                  <c:v>6.720000000000001</c:v>
                </c:pt>
                <c:pt idx="300">
                  <c:v>6.7</c:v>
                </c:pt>
                <c:pt idx="301">
                  <c:v>6.675</c:v>
                </c:pt>
                <c:pt idx="302">
                  <c:v>6.65</c:v>
                </c:pt>
                <c:pt idx="303">
                  <c:v>6.625</c:v>
                </c:pt>
                <c:pt idx="304">
                  <c:v>6.6</c:v>
                </c:pt>
                <c:pt idx="305">
                  <c:v>6.575</c:v>
                </c:pt>
                <c:pt idx="306">
                  <c:v>6.55</c:v>
                </c:pt>
                <c:pt idx="307">
                  <c:v>6.525</c:v>
                </c:pt>
                <c:pt idx="308">
                  <c:v>6.5</c:v>
                </c:pt>
                <c:pt idx="309">
                  <c:v>6.442857142857143</c:v>
                </c:pt>
                <c:pt idx="310">
                  <c:v>6.385714285714285</c:v>
                </c:pt>
                <c:pt idx="311">
                  <c:v>6.328571428571428</c:v>
                </c:pt>
                <c:pt idx="312">
                  <c:v>6.271428571428571</c:v>
                </c:pt>
                <c:pt idx="313">
                  <c:v>6.214285714285714</c:v>
                </c:pt>
                <c:pt idx="314">
                  <c:v>6.157142857142857</c:v>
                </c:pt>
                <c:pt idx="315">
                  <c:v>6.1</c:v>
                </c:pt>
                <c:pt idx="316">
                  <c:v>6.04</c:v>
                </c:pt>
                <c:pt idx="317">
                  <c:v>5.9799999999999995</c:v>
                </c:pt>
                <c:pt idx="318">
                  <c:v>5.92</c:v>
                </c:pt>
                <c:pt idx="319">
                  <c:v>5.859999999999999</c:v>
                </c:pt>
                <c:pt idx="320">
                  <c:v>5.8</c:v>
                </c:pt>
                <c:pt idx="321">
                  <c:v>5.7</c:v>
                </c:pt>
                <c:pt idx="322">
                  <c:v>5.6</c:v>
                </c:pt>
                <c:pt idx="323">
                  <c:v>5.5</c:v>
                </c:pt>
                <c:pt idx="324">
                  <c:v>5.4</c:v>
                </c:pt>
                <c:pt idx="325">
                  <c:v>5.275</c:v>
                </c:pt>
                <c:pt idx="326">
                  <c:v>5.15</c:v>
                </c:pt>
                <c:pt idx="327">
                  <c:v>5.025</c:v>
                </c:pt>
                <c:pt idx="328">
                  <c:v>4.9</c:v>
                </c:pt>
                <c:pt idx="329">
                  <c:v>4.614285714285715</c:v>
                </c:pt>
                <c:pt idx="330">
                  <c:v>4.328571428571429</c:v>
                </c:pt>
                <c:pt idx="331">
                  <c:v>4.042857142857143</c:v>
                </c:pt>
                <c:pt idx="332">
                  <c:v>3.757142857142857</c:v>
                </c:pt>
                <c:pt idx="333">
                  <c:v>3.4714285714285715</c:v>
                </c:pt>
                <c:pt idx="334">
                  <c:v>3.1857142857142855</c:v>
                </c:pt>
                <c:pt idx="335">
                  <c:v>2.9</c:v>
                </c:pt>
                <c:pt idx="336">
                  <c:v>2.82</c:v>
                </c:pt>
                <c:pt idx="337">
                  <c:v>2.7399999999999998</c:v>
                </c:pt>
                <c:pt idx="338">
                  <c:v>2.66</c:v>
                </c:pt>
                <c:pt idx="339">
                  <c:v>2.58</c:v>
                </c:pt>
                <c:pt idx="340">
                  <c:v>2.5</c:v>
                </c:pt>
                <c:pt idx="341">
                  <c:v>2.44</c:v>
                </c:pt>
                <c:pt idx="342">
                  <c:v>2.38</c:v>
                </c:pt>
                <c:pt idx="343">
                  <c:v>2.3200000000000003</c:v>
                </c:pt>
                <c:pt idx="344">
                  <c:v>2.2600000000000002</c:v>
                </c:pt>
                <c:pt idx="345">
                  <c:v>2.2</c:v>
                </c:pt>
                <c:pt idx="346">
                  <c:v>2.04</c:v>
                </c:pt>
                <c:pt idx="347">
                  <c:v>1.8800000000000001</c:v>
                </c:pt>
                <c:pt idx="348">
                  <c:v>1.72</c:v>
                </c:pt>
                <c:pt idx="349">
                  <c:v>1.56</c:v>
                </c:pt>
                <c:pt idx="350">
                  <c:v>1.4</c:v>
                </c:pt>
                <c:pt idx="351">
                  <c:v>1.26</c:v>
                </c:pt>
                <c:pt idx="352">
                  <c:v>1.1199999999999999</c:v>
                </c:pt>
                <c:pt idx="353">
                  <c:v>0.98</c:v>
                </c:pt>
                <c:pt idx="354">
                  <c:v>0.84</c:v>
                </c:pt>
                <c:pt idx="355">
                  <c:v>0.7</c:v>
                </c:pt>
                <c:pt idx="356">
                  <c:v>0.5599999999999999</c:v>
                </c:pt>
                <c:pt idx="357">
                  <c:v>0.42</c:v>
                </c:pt>
                <c:pt idx="358">
                  <c:v>0.27999999999999997</c:v>
                </c:pt>
                <c:pt idx="359">
                  <c:v>0.13999999999999999</c:v>
                </c:pt>
                <c:pt idx="360">
                  <c:v>0</c:v>
                </c:pt>
              </c:numCache>
            </c:numRef>
          </c:val>
        </c:ser>
        <c:ser>
          <c:idx val="4"/>
          <c:order val="4"/>
          <c:tx>
            <c:strRef>
              <c:f>'Calc Polars'!$I$3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Polars'!$I$4:$I$364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0.9400000000000001</c:v>
                </c:pt>
                <c:pt idx="7">
                  <c:v>1.08</c:v>
                </c:pt>
                <c:pt idx="8">
                  <c:v>1.22</c:v>
                </c:pt>
                <c:pt idx="9">
                  <c:v>1.36</c:v>
                </c:pt>
                <c:pt idx="10">
                  <c:v>1.5</c:v>
                </c:pt>
                <c:pt idx="11">
                  <c:v>1.66</c:v>
                </c:pt>
                <c:pt idx="12">
                  <c:v>1.8199999999999998</c:v>
                </c:pt>
                <c:pt idx="13">
                  <c:v>1.98</c:v>
                </c:pt>
                <c:pt idx="14">
                  <c:v>2.1399999999999997</c:v>
                </c:pt>
                <c:pt idx="15">
                  <c:v>2.3</c:v>
                </c:pt>
                <c:pt idx="16">
                  <c:v>2.36</c:v>
                </c:pt>
                <c:pt idx="17">
                  <c:v>2.42</c:v>
                </c:pt>
                <c:pt idx="18">
                  <c:v>2.48</c:v>
                </c:pt>
                <c:pt idx="19">
                  <c:v>2.54</c:v>
                </c:pt>
                <c:pt idx="20">
                  <c:v>2.6</c:v>
                </c:pt>
                <c:pt idx="21">
                  <c:v>2.7</c:v>
                </c:pt>
                <c:pt idx="22">
                  <c:v>2.8000000000000003</c:v>
                </c:pt>
                <c:pt idx="23">
                  <c:v>2.9</c:v>
                </c:pt>
                <c:pt idx="24">
                  <c:v>3</c:v>
                </c:pt>
                <c:pt idx="25">
                  <c:v>3.1</c:v>
                </c:pt>
                <c:pt idx="26">
                  <c:v>3.4</c:v>
                </c:pt>
                <c:pt idx="27">
                  <c:v>3.7</c:v>
                </c:pt>
                <c:pt idx="28">
                  <c:v>4</c:v>
                </c:pt>
                <c:pt idx="29">
                  <c:v>4.3</c:v>
                </c:pt>
                <c:pt idx="30">
                  <c:v>4.6000000000000005</c:v>
                </c:pt>
                <c:pt idx="31">
                  <c:v>4.9</c:v>
                </c:pt>
                <c:pt idx="32">
                  <c:v>5.2</c:v>
                </c:pt>
                <c:pt idx="33">
                  <c:v>5.325</c:v>
                </c:pt>
                <c:pt idx="34">
                  <c:v>5.45</c:v>
                </c:pt>
                <c:pt idx="35">
                  <c:v>5.575</c:v>
                </c:pt>
                <c:pt idx="36">
                  <c:v>5.7</c:v>
                </c:pt>
                <c:pt idx="37">
                  <c:v>5.8</c:v>
                </c:pt>
                <c:pt idx="38">
                  <c:v>5.9</c:v>
                </c:pt>
                <c:pt idx="39">
                  <c:v>6</c:v>
                </c:pt>
                <c:pt idx="40">
                  <c:v>6.1</c:v>
                </c:pt>
                <c:pt idx="41">
                  <c:v>6.16</c:v>
                </c:pt>
                <c:pt idx="42">
                  <c:v>6.22</c:v>
                </c:pt>
                <c:pt idx="43">
                  <c:v>6.28</c:v>
                </c:pt>
                <c:pt idx="44">
                  <c:v>6.34</c:v>
                </c:pt>
                <c:pt idx="45">
                  <c:v>6.4</c:v>
                </c:pt>
                <c:pt idx="46">
                  <c:v>6.428571428571429</c:v>
                </c:pt>
                <c:pt idx="47">
                  <c:v>6.457142857142857</c:v>
                </c:pt>
                <c:pt idx="48">
                  <c:v>6.485714285714286</c:v>
                </c:pt>
                <c:pt idx="49">
                  <c:v>6.514285714285714</c:v>
                </c:pt>
                <c:pt idx="50">
                  <c:v>6.542857142857143</c:v>
                </c:pt>
                <c:pt idx="51">
                  <c:v>6.571428571428571</c:v>
                </c:pt>
                <c:pt idx="52">
                  <c:v>6.6</c:v>
                </c:pt>
                <c:pt idx="53">
                  <c:v>6.637499999999999</c:v>
                </c:pt>
                <c:pt idx="54">
                  <c:v>6.675</c:v>
                </c:pt>
                <c:pt idx="55">
                  <c:v>6.7125</c:v>
                </c:pt>
                <c:pt idx="56">
                  <c:v>6.75</c:v>
                </c:pt>
                <c:pt idx="57">
                  <c:v>6.7875</c:v>
                </c:pt>
                <c:pt idx="58">
                  <c:v>6.825</c:v>
                </c:pt>
                <c:pt idx="59">
                  <c:v>6.862500000000001</c:v>
                </c:pt>
                <c:pt idx="60">
                  <c:v>6.9</c:v>
                </c:pt>
                <c:pt idx="61">
                  <c:v>6.92</c:v>
                </c:pt>
                <c:pt idx="62">
                  <c:v>6.94</c:v>
                </c:pt>
                <c:pt idx="63">
                  <c:v>6.96</c:v>
                </c:pt>
                <c:pt idx="64">
                  <c:v>6.98</c:v>
                </c:pt>
                <c:pt idx="65">
                  <c:v>7</c:v>
                </c:pt>
                <c:pt idx="66">
                  <c:v>7.02</c:v>
                </c:pt>
                <c:pt idx="67">
                  <c:v>7.04</c:v>
                </c:pt>
                <c:pt idx="68">
                  <c:v>7.06</c:v>
                </c:pt>
                <c:pt idx="69">
                  <c:v>7.08</c:v>
                </c:pt>
                <c:pt idx="70">
                  <c:v>7.1</c:v>
                </c:pt>
                <c:pt idx="71">
                  <c:v>7.12</c:v>
                </c:pt>
                <c:pt idx="72">
                  <c:v>7.14</c:v>
                </c:pt>
                <c:pt idx="73">
                  <c:v>7.159999999999999</c:v>
                </c:pt>
                <c:pt idx="74">
                  <c:v>7.18</c:v>
                </c:pt>
                <c:pt idx="75">
                  <c:v>7.199999999999999</c:v>
                </c:pt>
                <c:pt idx="76">
                  <c:v>7.22</c:v>
                </c:pt>
                <c:pt idx="77">
                  <c:v>7.239999999999999</c:v>
                </c:pt>
                <c:pt idx="78">
                  <c:v>7.26</c:v>
                </c:pt>
                <c:pt idx="79">
                  <c:v>7.28</c:v>
                </c:pt>
                <c:pt idx="80">
                  <c:v>7.3</c:v>
                </c:pt>
                <c:pt idx="81">
                  <c:v>7.3</c:v>
                </c:pt>
                <c:pt idx="82">
                  <c:v>7.3</c:v>
                </c:pt>
                <c:pt idx="83">
                  <c:v>7.3</c:v>
                </c:pt>
                <c:pt idx="84">
                  <c:v>7.3</c:v>
                </c:pt>
                <c:pt idx="85">
                  <c:v>7.3</c:v>
                </c:pt>
                <c:pt idx="86">
                  <c:v>7.3</c:v>
                </c:pt>
                <c:pt idx="87">
                  <c:v>7.3</c:v>
                </c:pt>
                <c:pt idx="88">
                  <c:v>7.3</c:v>
                </c:pt>
                <c:pt idx="89">
                  <c:v>7.3</c:v>
                </c:pt>
                <c:pt idx="90">
                  <c:v>7.3</c:v>
                </c:pt>
                <c:pt idx="91">
                  <c:v>7.3</c:v>
                </c:pt>
                <c:pt idx="92">
                  <c:v>7.3</c:v>
                </c:pt>
                <c:pt idx="93">
                  <c:v>7.3</c:v>
                </c:pt>
                <c:pt idx="94">
                  <c:v>7.3</c:v>
                </c:pt>
                <c:pt idx="95">
                  <c:v>7.3</c:v>
                </c:pt>
                <c:pt idx="96">
                  <c:v>7.3</c:v>
                </c:pt>
                <c:pt idx="97">
                  <c:v>7.3</c:v>
                </c:pt>
                <c:pt idx="98">
                  <c:v>7.3</c:v>
                </c:pt>
                <c:pt idx="99">
                  <c:v>7.3</c:v>
                </c:pt>
                <c:pt idx="100">
                  <c:v>7.3</c:v>
                </c:pt>
                <c:pt idx="101">
                  <c:v>7.31</c:v>
                </c:pt>
                <c:pt idx="102">
                  <c:v>7.32</c:v>
                </c:pt>
                <c:pt idx="103">
                  <c:v>7.33</c:v>
                </c:pt>
                <c:pt idx="104">
                  <c:v>7.34</c:v>
                </c:pt>
                <c:pt idx="105">
                  <c:v>7.35</c:v>
                </c:pt>
                <c:pt idx="106">
                  <c:v>7.36</c:v>
                </c:pt>
                <c:pt idx="107">
                  <c:v>7.37</c:v>
                </c:pt>
                <c:pt idx="108">
                  <c:v>7.38</c:v>
                </c:pt>
                <c:pt idx="109">
                  <c:v>7.390000000000001</c:v>
                </c:pt>
                <c:pt idx="110">
                  <c:v>7.4</c:v>
                </c:pt>
                <c:pt idx="111">
                  <c:v>7.41</c:v>
                </c:pt>
                <c:pt idx="112">
                  <c:v>7.42</c:v>
                </c:pt>
                <c:pt idx="113">
                  <c:v>7.430000000000001</c:v>
                </c:pt>
                <c:pt idx="114">
                  <c:v>7.44</c:v>
                </c:pt>
                <c:pt idx="115">
                  <c:v>7.45</c:v>
                </c:pt>
                <c:pt idx="116">
                  <c:v>7.46</c:v>
                </c:pt>
                <c:pt idx="117">
                  <c:v>7.47</c:v>
                </c:pt>
                <c:pt idx="118">
                  <c:v>7.48</c:v>
                </c:pt>
                <c:pt idx="119">
                  <c:v>7.49</c:v>
                </c:pt>
                <c:pt idx="120">
                  <c:v>7.5</c:v>
                </c:pt>
                <c:pt idx="121">
                  <c:v>7.4799999999999995</c:v>
                </c:pt>
                <c:pt idx="122">
                  <c:v>7.46</c:v>
                </c:pt>
                <c:pt idx="123">
                  <c:v>7.44</c:v>
                </c:pt>
                <c:pt idx="124">
                  <c:v>7.42</c:v>
                </c:pt>
                <c:pt idx="125">
                  <c:v>7.4</c:v>
                </c:pt>
                <c:pt idx="126">
                  <c:v>7.38</c:v>
                </c:pt>
                <c:pt idx="127">
                  <c:v>7.36</c:v>
                </c:pt>
                <c:pt idx="128">
                  <c:v>7.34</c:v>
                </c:pt>
                <c:pt idx="129">
                  <c:v>7.319999999999999</c:v>
                </c:pt>
                <c:pt idx="130">
                  <c:v>7.3</c:v>
                </c:pt>
                <c:pt idx="131">
                  <c:v>7.27</c:v>
                </c:pt>
                <c:pt idx="132">
                  <c:v>7.24</c:v>
                </c:pt>
                <c:pt idx="133">
                  <c:v>7.21</c:v>
                </c:pt>
                <c:pt idx="134">
                  <c:v>7.18</c:v>
                </c:pt>
                <c:pt idx="135">
                  <c:v>7.15</c:v>
                </c:pt>
                <c:pt idx="136">
                  <c:v>7.12</c:v>
                </c:pt>
                <c:pt idx="137">
                  <c:v>7.09</c:v>
                </c:pt>
                <c:pt idx="138">
                  <c:v>7.06</c:v>
                </c:pt>
                <c:pt idx="139">
                  <c:v>7.03</c:v>
                </c:pt>
                <c:pt idx="140">
                  <c:v>7</c:v>
                </c:pt>
                <c:pt idx="141">
                  <c:v>6.96</c:v>
                </c:pt>
                <c:pt idx="142">
                  <c:v>6.92</c:v>
                </c:pt>
                <c:pt idx="143">
                  <c:v>6.88</c:v>
                </c:pt>
                <c:pt idx="144">
                  <c:v>6.84</c:v>
                </c:pt>
                <c:pt idx="145">
                  <c:v>6.8</c:v>
                </c:pt>
                <c:pt idx="146">
                  <c:v>6.76</c:v>
                </c:pt>
                <c:pt idx="147">
                  <c:v>6.72</c:v>
                </c:pt>
                <c:pt idx="148">
                  <c:v>6.68</c:v>
                </c:pt>
                <c:pt idx="149">
                  <c:v>6.64</c:v>
                </c:pt>
                <c:pt idx="150">
                  <c:v>6.6</c:v>
                </c:pt>
                <c:pt idx="151">
                  <c:v>6.569999999999999</c:v>
                </c:pt>
                <c:pt idx="152">
                  <c:v>6.54</c:v>
                </c:pt>
                <c:pt idx="153">
                  <c:v>6.51</c:v>
                </c:pt>
                <c:pt idx="154">
                  <c:v>6.4799999999999995</c:v>
                </c:pt>
                <c:pt idx="155">
                  <c:v>6.449999999999999</c:v>
                </c:pt>
                <c:pt idx="156">
                  <c:v>6.42</c:v>
                </c:pt>
                <c:pt idx="157">
                  <c:v>6.39</c:v>
                </c:pt>
                <c:pt idx="158">
                  <c:v>6.359999999999999</c:v>
                </c:pt>
                <c:pt idx="159">
                  <c:v>6.33</c:v>
                </c:pt>
                <c:pt idx="160">
                  <c:v>6.3</c:v>
                </c:pt>
                <c:pt idx="161">
                  <c:v>6.26</c:v>
                </c:pt>
                <c:pt idx="162">
                  <c:v>6.22</c:v>
                </c:pt>
                <c:pt idx="163">
                  <c:v>6.18</c:v>
                </c:pt>
                <c:pt idx="164">
                  <c:v>6.14</c:v>
                </c:pt>
                <c:pt idx="165">
                  <c:v>6.1</c:v>
                </c:pt>
                <c:pt idx="166">
                  <c:v>6.0600000000000005</c:v>
                </c:pt>
                <c:pt idx="167">
                  <c:v>6.0200000000000005</c:v>
                </c:pt>
                <c:pt idx="168">
                  <c:v>5.98</c:v>
                </c:pt>
                <c:pt idx="169">
                  <c:v>5.94</c:v>
                </c:pt>
                <c:pt idx="170">
                  <c:v>5.9</c:v>
                </c:pt>
                <c:pt idx="171">
                  <c:v>5.87</c:v>
                </c:pt>
                <c:pt idx="172">
                  <c:v>5.84</c:v>
                </c:pt>
                <c:pt idx="173">
                  <c:v>5.8100000000000005</c:v>
                </c:pt>
                <c:pt idx="174">
                  <c:v>5.78</c:v>
                </c:pt>
                <c:pt idx="175">
                  <c:v>5.75</c:v>
                </c:pt>
                <c:pt idx="176">
                  <c:v>5.72</c:v>
                </c:pt>
                <c:pt idx="177">
                  <c:v>5.6899999999999995</c:v>
                </c:pt>
                <c:pt idx="178">
                  <c:v>5.66</c:v>
                </c:pt>
                <c:pt idx="179">
                  <c:v>5.63</c:v>
                </c:pt>
                <c:pt idx="180">
                  <c:v>5.6</c:v>
                </c:pt>
                <c:pt idx="181">
                  <c:v>5.63</c:v>
                </c:pt>
                <c:pt idx="182">
                  <c:v>5.66</c:v>
                </c:pt>
                <c:pt idx="183">
                  <c:v>5.6899999999999995</c:v>
                </c:pt>
                <c:pt idx="184">
                  <c:v>5.72</c:v>
                </c:pt>
                <c:pt idx="185">
                  <c:v>5.75</c:v>
                </c:pt>
                <c:pt idx="186">
                  <c:v>5.78</c:v>
                </c:pt>
                <c:pt idx="187">
                  <c:v>5.8100000000000005</c:v>
                </c:pt>
                <c:pt idx="188">
                  <c:v>5.84</c:v>
                </c:pt>
                <c:pt idx="189">
                  <c:v>5.87</c:v>
                </c:pt>
                <c:pt idx="190">
                  <c:v>5.9</c:v>
                </c:pt>
                <c:pt idx="191">
                  <c:v>5.94</c:v>
                </c:pt>
                <c:pt idx="192">
                  <c:v>5.98</c:v>
                </c:pt>
                <c:pt idx="193">
                  <c:v>6.0200000000000005</c:v>
                </c:pt>
                <c:pt idx="194">
                  <c:v>6.0600000000000005</c:v>
                </c:pt>
                <c:pt idx="195">
                  <c:v>6.1</c:v>
                </c:pt>
                <c:pt idx="196">
                  <c:v>6.14</c:v>
                </c:pt>
                <c:pt idx="197">
                  <c:v>6.18</c:v>
                </c:pt>
                <c:pt idx="198">
                  <c:v>6.22</c:v>
                </c:pt>
                <c:pt idx="199">
                  <c:v>6.26</c:v>
                </c:pt>
                <c:pt idx="200">
                  <c:v>6.3</c:v>
                </c:pt>
                <c:pt idx="201">
                  <c:v>6.33</c:v>
                </c:pt>
                <c:pt idx="202">
                  <c:v>6.359999999999999</c:v>
                </c:pt>
                <c:pt idx="203">
                  <c:v>6.39</c:v>
                </c:pt>
                <c:pt idx="204">
                  <c:v>6.42</c:v>
                </c:pt>
                <c:pt idx="205">
                  <c:v>6.449999999999999</c:v>
                </c:pt>
                <c:pt idx="206">
                  <c:v>6.4799999999999995</c:v>
                </c:pt>
                <c:pt idx="207">
                  <c:v>6.51</c:v>
                </c:pt>
                <c:pt idx="208">
                  <c:v>6.54</c:v>
                </c:pt>
                <c:pt idx="209">
                  <c:v>6.569999999999999</c:v>
                </c:pt>
                <c:pt idx="210">
                  <c:v>6.6</c:v>
                </c:pt>
                <c:pt idx="211">
                  <c:v>6.64</c:v>
                </c:pt>
                <c:pt idx="212">
                  <c:v>6.68</c:v>
                </c:pt>
                <c:pt idx="213">
                  <c:v>6.72</c:v>
                </c:pt>
                <c:pt idx="214">
                  <c:v>6.76</c:v>
                </c:pt>
                <c:pt idx="215">
                  <c:v>6.8</c:v>
                </c:pt>
                <c:pt idx="216">
                  <c:v>6.84</c:v>
                </c:pt>
                <c:pt idx="217">
                  <c:v>6.88</c:v>
                </c:pt>
                <c:pt idx="218">
                  <c:v>6.92</c:v>
                </c:pt>
                <c:pt idx="219">
                  <c:v>6.96</c:v>
                </c:pt>
                <c:pt idx="220">
                  <c:v>7</c:v>
                </c:pt>
                <c:pt idx="221">
                  <c:v>7.03</c:v>
                </c:pt>
                <c:pt idx="222">
                  <c:v>7.06</c:v>
                </c:pt>
                <c:pt idx="223">
                  <c:v>7.09</c:v>
                </c:pt>
                <c:pt idx="224">
                  <c:v>7.12</c:v>
                </c:pt>
                <c:pt idx="225">
                  <c:v>7.15</c:v>
                </c:pt>
                <c:pt idx="226">
                  <c:v>7.18</c:v>
                </c:pt>
                <c:pt idx="227">
                  <c:v>7.21</c:v>
                </c:pt>
                <c:pt idx="228">
                  <c:v>7.24</c:v>
                </c:pt>
                <c:pt idx="229">
                  <c:v>7.27</c:v>
                </c:pt>
                <c:pt idx="230">
                  <c:v>7.3</c:v>
                </c:pt>
                <c:pt idx="231">
                  <c:v>7.319999999999999</c:v>
                </c:pt>
                <c:pt idx="232">
                  <c:v>7.34</c:v>
                </c:pt>
                <c:pt idx="233">
                  <c:v>7.36</c:v>
                </c:pt>
                <c:pt idx="234">
                  <c:v>7.38</c:v>
                </c:pt>
                <c:pt idx="235">
                  <c:v>7.4</c:v>
                </c:pt>
                <c:pt idx="236">
                  <c:v>7.42</c:v>
                </c:pt>
                <c:pt idx="237">
                  <c:v>7.44</c:v>
                </c:pt>
                <c:pt idx="238">
                  <c:v>7.46</c:v>
                </c:pt>
                <c:pt idx="239">
                  <c:v>7.4799999999999995</c:v>
                </c:pt>
                <c:pt idx="240">
                  <c:v>7.5</c:v>
                </c:pt>
                <c:pt idx="241">
                  <c:v>7.49</c:v>
                </c:pt>
                <c:pt idx="242">
                  <c:v>7.48</c:v>
                </c:pt>
                <c:pt idx="243">
                  <c:v>7.47</c:v>
                </c:pt>
                <c:pt idx="244">
                  <c:v>7.46</c:v>
                </c:pt>
                <c:pt idx="245">
                  <c:v>7.45</c:v>
                </c:pt>
                <c:pt idx="246">
                  <c:v>7.44</c:v>
                </c:pt>
                <c:pt idx="247">
                  <c:v>7.430000000000001</c:v>
                </c:pt>
                <c:pt idx="248">
                  <c:v>7.42</c:v>
                </c:pt>
                <c:pt idx="249">
                  <c:v>7.41</c:v>
                </c:pt>
                <c:pt idx="250">
                  <c:v>7.4</c:v>
                </c:pt>
                <c:pt idx="251">
                  <c:v>7.390000000000001</c:v>
                </c:pt>
                <c:pt idx="252">
                  <c:v>7.38</c:v>
                </c:pt>
                <c:pt idx="253">
                  <c:v>7.37</c:v>
                </c:pt>
                <c:pt idx="254">
                  <c:v>7.36</c:v>
                </c:pt>
                <c:pt idx="255">
                  <c:v>7.35</c:v>
                </c:pt>
                <c:pt idx="256">
                  <c:v>7.34</c:v>
                </c:pt>
                <c:pt idx="257">
                  <c:v>7.33</c:v>
                </c:pt>
                <c:pt idx="258">
                  <c:v>7.32</c:v>
                </c:pt>
                <c:pt idx="259">
                  <c:v>7.31</c:v>
                </c:pt>
                <c:pt idx="260">
                  <c:v>7.3</c:v>
                </c:pt>
                <c:pt idx="261">
                  <c:v>7.3</c:v>
                </c:pt>
                <c:pt idx="262">
                  <c:v>7.3</c:v>
                </c:pt>
                <c:pt idx="263">
                  <c:v>7.3</c:v>
                </c:pt>
                <c:pt idx="264">
                  <c:v>7.3</c:v>
                </c:pt>
                <c:pt idx="265">
                  <c:v>7.3</c:v>
                </c:pt>
                <c:pt idx="266">
                  <c:v>7.3</c:v>
                </c:pt>
                <c:pt idx="267">
                  <c:v>7.3</c:v>
                </c:pt>
                <c:pt idx="268">
                  <c:v>7.3</c:v>
                </c:pt>
                <c:pt idx="269">
                  <c:v>7.3</c:v>
                </c:pt>
                <c:pt idx="270">
                  <c:v>7.3</c:v>
                </c:pt>
                <c:pt idx="271">
                  <c:v>7.3</c:v>
                </c:pt>
                <c:pt idx="272">
                  <c:v>7.3</c:v>
                </c:pt>
                <c:pt idx="273">
                  <c:v>7.3</c:v>
                </c:pt>
                <c:pt idx="274">
                  <c:v>7.3</c:v>
                </c:pt>
                <c:pt idx="275">
                  <c:v>7.3</c:v>
                </c:pt>
                <c:pt idx="276">
                  <c:v>7.3</c:v>
                </c:pt>
                <c:pt idx="277">
                  <c:v>7.3</c:v>
                </c:pt>
                <c:pt idx="278">
                  <c:v>7.3</c:v>
                </c:pt>
                <c:pt idx="279">
                  <c:v>7.3</c:v>
                </c:pt>
                <c:pt idx="280">
                  <c:v>7.3</c:v>
                </c:pt>
                <c:pt idx="281">
                  <c:v>7.28</c:v>
                </c:pt>
                <c:pt idx="282">
                  <c:v>7.26</c:v>
                </c:pt>
                <c:pt idx="283">
                  <c:v>7.239999999999999</c:v>
                </c:pt>
                <c:pt idx="284">
                  <c:v>7.22</c:v>
                </c:pt>
                <c:pt idx="285">
                  <c:v>7.199999999999999</c:v>
                </c:pt>
                <c:pt idx="286">
                  <c:v>7.18</c:v>
                </c:pt>
                <c:pt idx="287">
                  <c:v>7.159999999999999</c:v>
                </c:pt>
                <c:pt idx="288">
                  <c:v>7.14</c:v>
                </c:pt>
                <c:pt idx="289">
                  <c:v>7.12</c:v>
                </c:pt>
                <c:pt idx="290">
                  <c:v>7.1</c:v>
                </c:pt>
                <c:pt idx="291">
                  <c:v>7.08</c:v>
                </c:pt>
                <c:pt idx="292">
                  <c:v>7.06</c:v>
                </c:pt>
                <c:pt idx="293">
                  <c:v>7.04</c:v>
                </c:pt>
                <c:pt idx="294">
                  <c:v>7.02</c:v>
                </c:pt>
                <c:pt idx="295">
                  <c:v>7</c:v>
                </c:pt>
                <c:pt idx="296">
                  <c:v>6.98</c:v>
                </c:pt>
                <c:pt idx="297">
                  <c:v>6.96</c:v>
                </c:pt>
                <c:pt idx="298">
                  <c:v>6.94</c:v>
                </c:pt>
                <c:pt idx="299">
                  <c:v>6.92</c:v>
                </c:pt>
                <c:pt idx="300">
                  <c:v>6.9</c:v>
                </c:pt>
                <c:pt idx="301">
                  <c:v>6.862500000000001</c:v>
                </c:pt>
                <c:pt idx="302">
                  <c:v>6.825</c:v>
                </c:pt>
                <c:pt idx="303">
                  <c:v>6.7875</c:v>
                </c:pt>
                <c:pt idx="304">
                  <c:v>6.75</c:v>
                </c:pt>
                <c:pt idx="305">
                  <c:v>6.7125</c:v>
                </c:pt>
                <c:pt idx="306">
                  <c:v>6.675</c:v>
                </c:pt>
                <c:pt idx="307">
                  <c:v>6.637499999999999</c:v>
                </c:pt>
                <c:pt idx="308">
                  <c:v>6.6</c:v>
                </c:pt>
                <c:pt idx="309">
                  <c:v>6.571428571428571</c:v>
                </c:pt>
                <c:pt idx="310">
                  <c:v>6.542857142857143</c:v>
                </c:pt>
                <c:pt idx="311">
                  <c:v>6.514285714285714</c:v>
                </c:pt>
                <c:pt idx="312">
                  <c:v>6.485714285714286</c:v>
                </c:pt>
                <c:pt idx="313">
                  <c:v>6.457142857142857</c:v>
                </c:pt>
                <c:pt idx="314">
                  <c:v>6.428571428571429</c:v>
                </c:pt>
                <c:pt idx="315">
                  <c:v>6.4</c:v>
                </c:pt>
                <c:pt idx="316">
                  <c:v>6.34</c:v>
                </c:pt>
                <c:pt idx="317">
                  <c:v>6.28</c:v>
                </c:pt>
                <c:pt idx="318">
                  <c:v>6.22</c:v>
                </c:pt>
                <c:pt idx="319">
                  <c:v>6.16</c:v>
                </c:pt>
                <c:pt idx="320">
                  <c:v>6.1</c:v>
                </c:pt>
                <c:pt idx="321">
                  <c:v>6</c:v>
                </c:pt>
                <c:pt idx="322">
                  <c:v>5.9</c:v>
                </c:pt>
                <c:pt idx="323">
                  <c:v>5.8</c:v>
                </c:pt>
                <c:pt idx="324">
                  <c:v>5.7</c:v>
                </c:pt>
                <c:pt idx="325">
                  <c:v>5.575</c:v>
                </c:pt>
                <c:pt idx="326">
                  <c:v>5.45</c:v>
                </c:pt>
                <c:pt idx="327">
                  <c:v>5.325</c:v>
                </c:pt>
                <c:pt idx="328">
                  <c:v>5.2</c:v>
                </c:pt>
                <c:pt idx="329">
                  <c:v>4.9</c:v>
                </c:pt>
                <c:pt idx="330">
                  <c:v>4.6000000000000005</c:v>
                </c:pt>
                <c:pt idx="331">
                  <c:v>4.3</c:v>
                </c:pt>
                <c:pt idx="332">
                  <c:v>4</c:v>
                </c:pt>
                <c:pt idx="333">
                  <c:v>3.7</c:v>
                </c:pt>
                <c:pt idx="334">
                  <c:v>3.4</c:v>
                </c:pt>
                <c:pt idx="335">
                  <c:v>3.1</c:v>
                </c:pt>
                <c:pt idx="336">
                  <c:v>3</c:v>
                </c:pt>
                <c:pt idx="337">
                  <c:v>2.9</c:v>
                </c:pt>
                <c:pt idx="338">
                  <c:v>2.8000000000000003</c:v>
                </c:pt>
                <c:pt idx="339">
                  <c:v>2.7</c:v>
                </c:pt>
                <c:pt idx="340">
                  <c:v>2.6</c:v>
                </c:pt>
                <c:pt idx="341">
                  <c:v>2.54</c:v>
                </c:pt>
                <c:pt idx="342">
                  <c:v>2.48</c:v>
                </c:pt>
                <c:pt idx="343">
                  <c:v>2.42</c:v>
                </c:pt>
                <c:pt idx="344">
                  <c:v>2.36</c:v>
                </c:pt>
                <c:pt idx="345">
                  <c:v>2.3</c:v>
                </c:pt>
                <c:pt idx="346">
                  <c:v>2.1399999999999997</c:v>
                </c:pt>
                <c:pt idx="347">
                  <c:v>1.98</c:v>
                </c:pt>
                <c:pt idx="348">
                  <c:v>1.8199999999999998</c:v>
                </c:pt>
                <c:pt idx="349">
                  <c:v>1.66</c:v>
                </c:pt>
                <c:pt idx="350">
                  <c:v>1.5</c:v>
                </c:pt>
                <c:pt idx="351">
                  <c:v>1.36</c:v>
                </c:pt>
                <c:pt idx="352">
                  <c:v>1.22</c:v>
                </c:pt>
                <c:pt idx="353">
                  <c:v>1.08</c:v>
                </c:pt>
                <c:pt idx="354">
                  <c:v>0.9400000000000001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ser>
          <c:idx val="5"/>
          <c:order val="5"/>
          <c:tx>
            <c:strRef>
              <c:f>'Calc Polars'!$J$3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Polars'!$J$4:$J$364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0.9600000000000001</c:v>
                </c:pt>
                <c:pt idx="7">
                  <c:v>1.12</c:v>
                </c:pt>
                <c:pt idx="8">
                  <c:v>1.28</c:v>
                </c:pt>
                <c:pt idx="9">
                  <c:v>1.4400000000000002</c:v>
                </c:pt>
                <c:pt idx="10">
                  <c:v>1.6</c:v>
                </c:pt>
                <c:pt idx="11">
                  <c:v>1.76</c:v>
                </c:pt>
                <c:pt idx="12">
                  <c:v>1.92</c:v>
                </c:pt>
                <c:pt idx="13">
                  <c:v>2.08</c:v>
                </c:pt>
                <c:pt idx="14">
                  <c:v>2.2399999999999998</c:v>
                </c:pt>
                <c:pt idx="15">
                  <c:v>2.4</c:v>
                </c:pt>
                <c:pt idx="16">
                  <c:v>2.48</c:v>
                </c:pt>
                <c:pt idx="17">
                  <c:v>2.56</c:v>
                </c:pt>
                <c:pt idx="18">
                  <c:v>2.6399999999999997</c:v>
                </c:pt>
                <c:pt idx="19">
                  <c:v>2.7199999999999998</c:v>
                </c:pt>
                <c:pt idx="20">
                  <c:v>2.8</c:v>
                </c:pt>
                <c:pt idx="21">
                  <c:v>2.9</c:v>
                </c:pt>
                <c:pt idx="22">
                  <c:v>3</c:v>
                </c:pt>
                <c:pt idx="23">
                  <c:v>3.0999999999999996</c:v>
                </c:pt>
                <c:pt idx="24">
                  <c:v>3.1999999999999997</c:v>
                </c:pt>
                <c:pt idx="25">
                  <c:v>3.3</c:v>
                </c:pt>
                <c:pt idx="26">
                  <c:v>3.6142857142857143</c:v>
                </c:pt>
                <c:pt idx="27">
                  <c:v>3.9285714285714284</c:v>
                </c:pt>
                <c:pt idx="28">
                  <c:v>4.242857142857143</c:v>
                </c:pt>
                <c:pt idx="29">
                  <c:v>4.557142857142857</c:v>
                </c:pt>
                <c:pt idx="30">
                  <c:v>4.871428571428571</c:v>
                </c:pt>
                <c:pt idx="31">
                  <c:v>5.185714285714286</c:v>
                </c:pt>
                <c:pt idx="32">
                  <c:v>5.5</c:v>
                </c:pt>
                <c:pt idx="33">
                  <c:v>5.6</c:v>
                </c:pt>
                <c:pt idx="34">
                  <c:v>5.7</c:v>
                </c:pt>
                <c:pt idx="35">
                  <c:v>5.800000000000001</c:v>
                </c:pt>
                <c:pt idx="36">
                  <c:v>5.9</c:v>
                </c:pt>
                <c:pt idx="37">
                  <c:v>5.9750000000000005</c:v>
                </c:pt>
                <c:pt idx="38">
                  <c:v>6.050000000000001</c:v>
                </c:pt>
                <c:pt idx="39">
                  <c:v>6.125</c:v>
                </c:pt>
                <c:pt idx="40">
                  <c:v>6.2</c:v>
                </c:pt>
                <c:pt idx="41">
                  <c:v>6.26</c:v>
                </c:pt>
                <c:pt idx="42">
                  <c:v>6.32</c:v>
                </c:pt>
                <c:pt idx="43">
                  <c:v>6.38</c:v>
                </c:pt>
                <c:pt idx="44">
                  <c:v>6.44</c:v>
                </c:pt>
                <c:pt idx="45">
                  <c:v>6.5</c:v>
                </c:pt>
                <c:pt idx="46">
                  <c:v>6.542857142857143</c:v>
                </c:pt>
                <c:pt idx="47">
                  <c:v>6.585714285714285</c:v>
                </c:pt>
                <c:pt idx="48">
                  <c:v>6.628571428571428</c:v>
                </c:pt>
                <c:pt idx="49">
                  <c:v>6.671428571428572</c:v>
                </c:pt>
                <c:pt idx="50">
                  <c:v>6.714285714285714</c:v>
                </c:pt>
                <c:pt idx="51">
                  <c:v>6.757142857142857</c:v>
                </c:pt>
                <c:pt idx="52">
                  <c:v>6.8</c:v>
                </c:pt>
                <c:pt idx="53">
                  <c:v>6.825</c:v>
                </c:pt>
                <c:pt idx="54">
                  <c:v>6.85</c:v>
                </c:pt>
                <c:pt idx="55">
                  <c:v>6.875</c:v>
                </c:pt>
                <c:pt idx="56">
                  <c:v>6.9</c:v>
                </c:pt>
                <c:pt idx="57">
                  <c:v>6.925</c:v>
                </c:pt>
                <c:pt idx="58">
                  <c:v>6.95</c:v>
                </c:pt>
                <c:pt idx="59">
                  <c:v>6.975</c:v>
                </c:pt>
                <c:pt idx="60">
                  <c:v>7</c:v>
                </c:pt>
                <c:pt idx="61">
                  <c:v>7.0200000000000005</c:v>
                </c:pt>
                <c:pt idx="62">
                  <c:v>7.04</c:v>
                </c:pt>
                <c:pt idx="63">
                  <c:v>7.06</c:v>
                </c:pt>
                <c:pt idx="64">
                  <c:v>7.08</c:v>
                </c:pt>
                <c:pt idx="65">
                  <c:v>7.1</c:v>
                </c:pt>
                <c:pt idx="66">
                  <c:v>7.12</c:v>
                </c:pt>
                <c:pt idx="67">
                  <c:v>7.14</c:v>
                </c:pt>
                <c:pt idx="68">
                  <c:v>7.16</c:v>
                </c:pt>
                <c:pt idx="69">
                  <c:v>7.180000000000001</c:v>
                </c:pt>
                <c:pt idx="70">
                  <c:v>7.2</c:v>
                </c:pt>
                <c:pt idx="71">
                  <c:v>7.220000000000001</c:v>
                </c:pt>
                <c:pt idx="72">
                  <c:v>7.24</c:v>
                </c:pt>
                <c:pt idx="73">
                  <c:v>7.26</c:v>
                </c:pt>
                <c:pt idx="74">
                  <c:v>7.28</c:v>
                </c:pt>
                <c:pt idx="75">
                  <c:v>7.300000000000001</c:v>
                </c:pt>
                <c:pt idx="76">
                  <c:v>7.32</c:v>
                </c:pt>
                <c:pt idx="77">
                  <c:v>7.34</c:v>
                </c:pt>
                <c:pt idx="78">
                  <c:v>7.36</c:v>
                </c:pt>
                <c:pt idx="79">
                  <c:v>7.380000000000001</c:v>
                </c:pt>
                <c:pt idx="80">
                  <c:v>7.4</c:v>
                </c:pt>
                <c:pt idx="81">
                  <c:v>7.42</c:v>
                </c:pt>
                <c:pt idx="82">
                  <c:v>7.44</c:v>
                </c:pt>
                <c:pt idx="83">
                  <c:v>7.46</c:v>
                </c:pt>
                <c:pt idx="84">
                  <c:v>7.48</c:v>
                </c:pt>
                <c:pt idx="85">
                  <c:v>7.5</c:v>
                </c:pt>
                <c:pt idx="86">
                  <c:v>7.52</c:v>
                </c:pt>
                <c:pt idx="87">
                  <c:v>7.54</c:v>
                </c:pt>
                <c:pt idx="88">
                  <c:v>7.56</c:v>
                </c:pt>
                <c:pt idx="89">
                  <c:v>7.58</c:v>
                </c:pt>
                <c:pt idx="90">
                  <c:v>7.6</c:v>
                </c:pt>
                <c:pt idx="91">
                  <c:v>7.59</c:v>
                </c:pt>
                <c:pt idx="92">
                  <c:v>7.58</c:v>
                </c:pt>
                <c:pt idx="93">
                  <c:v>7.569999999999999</c:v>
                </c:pt>
                <c:pt idx="94">
                  <c:v>7.56</c:v>
                </c:pt>
                <c:pt idx="95">
                  <c:v>7.55</c:v>
                </c:pt>
                <c:pt idx="96">
                  <c:v>7.54</c:v>
                </c:pt>
                <c:pt idx="97">
                  <c:v>7.53</c:v>
                </c:pt>
                <c:pt idx="98">
                  <c:v>7.52</c:v>
                </c:pt>
                <c:pt idx="99">
                  <c:v>7.51</c:v>
                </c:pt>
                <c:pt idx="100">
                  <c:v>7.5</c:v>
                </c:pt>
                <c:pt idx="101">
                  <c:v>7.51</c:v>
                </c:pt>
                <c:pt idx="102">
                  <c:v>7.52</c:v>
                </c:pt>
                <c:pt idx="103">
                  <c:v>7.53</c:v>
                </c:pt>
                <c:pt idx="104">
                  <c:v>7.54</c:v>
                </c:pt>
                <c:pt idx="105">
                  <c:v>7.55</c:v>
                </c:pt>
                <c:pt idx="106">
                  <c:v>7.56</c:v>
                </c:pt>
                <c:pt idx="107">
                  <c:v>7.569999999999999</c:v>
                </c:pt>
                <c:pt idx="108">
                  <c:v>7.58</c:v>
                </c:pt>
                <c:pt idx="109">
                  <c:v>7.59</c:v>
                </c:pt>
                <c:pt idx="110">
                  <c:v>7.6</c:v>
                </c:pt>
                <c:pt idx="111">
                  <c:v>7.62</c:v>
                </c:pt>
                <c:pt idx="112">
                  <c:v>7.64</c:v>
                </c:pt>
                <c:pt idx="113">
                  <c:v>7.659999999999999</c:v>
                </c:pt>
                <c:pt idx="114">
                  <c:v>7.68</c:v>
                </c:pt>
                <c:pt idx="115">
                  <c:v>7.699999999999999</c:v>
                </c:pt>
                <c:pt idx="116">
                  <c:v>7.72</c:v>
                </c:pt>
                <c:pt idx="117">
                  <c:v>7.739999999999999</c:v>
                </c:pt>
                <c:pt idx="118">
                  <c:v>7.76</c:v>
                </c:pt>
                <c:pt idx="119">
                  <c:v>7.78</c:v>
                </c:pt>
                <c:pt idx="120">
                  <c:v>7.8</c:v>
                </c:pt>
                <c:pt idx="121">
                  <c:v>7.79</c:v>
                </c:pt>
                <c:pt idx="122">
                  <c:v>7.78</c:v>
                </c:pt>
                <c:pt idx="123">
                  <c:v>7.77</c:v>
                </c:pt>
                <c:pt idx="124">
                  <c:v>7.76</c:v>
                </c:pt>
                <c:pt idx="125">
                  <c:v>7.75</c:v>
                </c:pt>
                <c:pt idx="126">
                  <c:v>7.74</c:v>
                </c:pt>
                <c:pt idx="127">
                  <c:v>7.73</c:v>
                </c:pt>
                <c:pt idx="128">
                  <c:v>7.72</c:v>
                </c:pt>
                <c:pt idx="129">
                  <c:v>7.71</c:v>
                </c:pt>
                <c:pt idx="130">
                  <c:v>7.7</c:v>
                </c:pt>
                <c:pt idx="131">
                  <c:v>7.67</c:v>
                </c:pt>
                <c:pt idx="132">
                  <c:v>7.640000000000001</c:v>
                </c:pt>
                <c:pt idx="133">
                  <c:v>7.61</c:v>
                </c:pt>
                <c:pt idx="134">
                  <c:v>7.58</c:v>
                </c:pt>
                <c:pt idx="135">
                  <c:v>7.550000000000001</c:v>
                </c:pt>
                <c:pt idx="136">
                  <c:v>7.5200000000000005</c:v>
                </c:pt>
                <c:pt idx="137">
                  <c:v>7.49</c:v>
                </c:pt>
                <c:pt idx="138">
                  <c:v>7.46</c:v>
                </c:pt>
                <c:pt idx="139">
                  <c:v>7.430000000000001</c:v>
                </c:pt>
                <c:pt idx="140">
                  <c:v>7.4</c:v>
                </c:pt>
                <c:pt idx="141">
                  <c:v>7.37</c:v>
                </c:pt>
                <c:pt idx="142">
                  <c:v>7.34</c:v>
                </c:pt>
                <c:pt idx="143">
                  <c:v>7.3100000000000005</c:v>
                </c:pt>
                <c:pt idx="144">
                  <c:v>7.28</c:v>
                </c:pt>
                <c:pt idx="145">
                  <c:v>7.25</c:v>
                </c:pt>
                <c:pt idx="146">
                  <c:v>7.22</c:v>
                </c:pt>
                <c:pt idx="147">
                  <c:v>7.1899999999999995</c:v>
                </c:pt>
                <c:pt idx="148">
                  <c:v>7.16</c:v>
                </c:pt>
                <c:pt idx="149">
                  <c:v>7.13</c:v>
                </c:pt>
                <c:pt idx="150">
                  <c:v>7.1</c:v>
                </c:pt>
                <c:pt idx="151">
                  <c:v>7.069999999999999</c:v>
                </c:pt>
                <c:pt idx="152">
                  <c:v>7.04</c:v>
                </c:pt>
                <c:pt idx="153">
                  <c:v>7.01</c:v>
                </c:pt>
                <c:pt idx="154">
                  <c:v>6.9799999999999995</c:v>
                </c:pt>
                <c:pt idx="155">
                  <c:v>6.949999999999999</c:v>
                </c:pt>
                <c:pt idx="156">
                  <c:v>6.92</c:v>
                </c:pt>
                <c:pt idx="157">
                  <c:v>6.89</c:v>
                </c:pt>
                <c:pt idx="158">
                  <c:v>6.859999999999999</c:v>
                </c:pt>
                <c:pt idx="159">
                  <c:v>6.83</c:v>
                </c:pt>
                <c:pt idx="160">
                  <c:v>6.8</c:v>
                </c:pt>
                <c:pt idx="161">
                  <c:v>6.779999999999999</c:v>
                </c:pt>
                <c:pt idx="162">
                  <c:v>6.76</c:v>
                </c:pt>
                <c:pt idx="163">
                  <c:v>6.74</c:v>
                </c:pt>
                <c:pt idx="164">
                  <c:v>6.72</c:v>
                </c:pt>
                <c:pt idx="165">
                  <c:v>6.699999999999999</c:v>
                </c:pt>
                <c:pt idx="166">
                  <c:v>6.68</c:v>
                </c:pt>
                <c:pt idx="167">
                  <c:v>6.66</c:v>
                </c:pt>
                <c:pt idx="168">
                  <c:v>6.64</c:v>
                </c:pt>
                <c:pt idx="169">
                  <c:v>6.619999999999999</c:v>
                </c:pt>
                <c:pt idx="170">
                  <c:v>6.6</c:v>
                </c:pt>
                <c:pt idx="171">
                  <c:v>6.569999999999999</c:v>
                </c:pt>
                <c:pt idx="172">
                  <c:v>6.54</c:v>
                </c:pt>
                <c:pt idx="173">
                  <c:v>6.51</c:v>
                </c:pt>
                <c:pt idx="174">
                  <c:v>6.4799999999999995</c:v>
                </c:pt>
                <c:pt idx="175">
                  <c:v>6.449999999999999</c:v>
                </c:pt>
                <c:pt idx="176">
                  <c:v>6.42</c:v>
                </c:pt>
                <c:pt idx="177">
                  <c:v>6.39</c:v>
                </c:pt>
                <c:pt idx="178">
                  <c:v>6.359999999999999</c:v>
                </c:pt>
                <c:pt idx="179">
                  <c:v>6.33</c:v>
                </c:pt>
                <c:pt idx="180">
                  <c:v>6.3</c:v>
                </c:pt>
                <c:pt idx="181">
                  <c:v>6.33</c:v>
                </c:pt>
                <c:pt idx="182">
                  <c:v>6.359999999999999</c:v>
                </c:pt>
                <c:pt idx="183">
                  <c:v>6.39</c:v>
                </c:pt>
                <c:pt idx="184">
                  <c:v>6.42</c:v>
                </c:pt>
                <c:pt idx="185">
                  <c:v>6.449999999999999</c:v>
                </c:pt>
                <c:pt idx="186">
                  <c:v>6.4799999999999995</c:v>
                </c:pt>
                <c:pt idx="187">
                  <c:v>6.51</c:v>
                </c:pt>
                <c:pt idx="188">
                  <c:v>6.54</c:v>
                </c:pt>
                <c:pt idx="189">
                  <c:v>6.569999999999999</c:v>
                </c:pt>
                <c:pt idx="190">
                  <c:v>6.6</c:v>
                </c:pt>
                <c:pt idx="191">
                  <c:v>6.619999999999999</c:v>
                </c:pt>
                <c:pt idx="192">
                  <c:v>6.64</c:v>
                </c:pt>
                <c:pt idx="193">
                  <c:v>6.66</c:v>
                </c:pt>
                <c:pt idx="194">
                  <c:v>6.68</c:v>
                </c:pt>
                <c:pt idx="195">
                  <c:v>6.699999999999999</c:v>
                </c:pt>
                <c:pt idx="196">
                  <c:v>6.72</c:v>
                </c:pt>
                <c:pt idx="197">
                  <c:v>6.74</c:v>
                </c:pt>
                <c:pt idx="198">
                  <c:v>6.76</c:v>
                </c:pt>
                <c:pt idx="199">
                  <c:v>6.779999999999999</c:v>
                </c:pt>
                <c:pt idx="200">
                  <c:v>6.8</c:v>
                </c:pt>
                <c:pt idx="201">
                  <c:v>6.83</c:v>
                </c:pt>
                <c:pt idx="202">
                  <c:v>6.859999999999999</c:v>
                </c:pt>
                <c:pt idx="203">
                  <c:v>6.89</c:v>
                </c:pt>
                <c:pt idx="204">
                  <c:v>6.92</c:v>
                </c:pt>
                <c:pt idx="205">
                  <c:v>6.949999999999999</c:v>
                </c:pt>
                <c:pt idx="206">
                  <c:v>6.9799999999999995</c:v>
                </c:pt>
                <c:pt idx="207">
                  <c:v>7.01</c:v>
                </c:pt>
                <c:pt idx="208">
                  <c:v>7.04</c:v>
                </c:pt>
                <c:pt idx="209">
                  <c:v>7.069999999999999</c:v>
                </c:pt>
                <c:pt idx="210">
                  <c:v>7.1</c:v>
                </c:pt>
                <c:pt idx="211">
                  <c:v>7.13</c:v>
                </c:pt>
                <c:pt idx="212">
                  <c:v>7.16</c:v>
                </c:pt>
                <c:pt idx="213">
                  <c:v>7.1899999999999995</c:v>
                </c:pt>
                <c:pt idx="214">
                  <c:v>7.22</c:v>
                </c:pt>
                <c:pt idx="215">
                  <c:v>7.25</c:v>
                </c:pt>
                <c:pt idx="216">
                  <c:v>7.28</c:v>
                </c:pt>
                <c:pt idx="217">
                  <c:v>7.3100000000000005</c:v>
                </c:pt>
                <c:pt idx="218">
                  <c:v>7.34</c:v>
                </c:pt>
                <c:pt idx="219">
                  <c:v>7.37</c:v>
                </c:pt>
                <c:pt idx="220">
                  <c:v>7.4</c:v>
                </c:pt>
                <c:pt idx="221">
                  <c:v>7.430000000000001</c:v>
                </c:pt>
                <c:pt idx="222">
                  <c:v>7.46</c:v>
                </c:pt>
                <c:pt idx="223">
                  <c:v>7.49</c:v>
                </c:pt>
                <c:pt idx="224">
                  <c:v>7.5200000000000005</c:v>
                </c:pt>
                <c:pt idx="225">
                  <c:v>7.550000000000001</c:v>
                </c:pt>
                <c:pt idx="226">
                  <c:v>7.58</c:v>
                </c:pt>
                <c:pt idx="227">
                  <c:v>7.61</c:v>
                </c:pt>
                <c:pt idx="228">
                  <c:v>7.640000000000001</c:v>
                </c:pt>
                <c:pt idx="229">
                  <c:v>7.67</c:v>
                </c:pt>
                <c:pt idx="230">
                  <c:v>7.7</c:v>
                </c:pt>
                <c:pt idx="231">
                  <c:v>7.71</c:v>
                </c:pt>
                <c:pt idx="232">
                  <c:v>7.72</c:v>
                </c:pt>
                <c:pt idx="233">
                  <c:v>7.73</c:v>
                </c:pt>
                <c:pt idx="234">
                  <c:v>7.74</c:v>
                </c:pt>
                <c:pt idx="235">
                  <c:v>7.75</c:v>
                </c:pt>
                <c:pt idx="236">
                  <c:v>7.76</c:v>
                </c:pt>
                <c:pt idx="237">
                  <c:v>7.77</c:v>
                </c:pt>
                <c:pt idx="238">
                  <c:v>7.78</c:v>
                </c:pt>
                <c:pt idx="239">
                  <c:v>7.79</c:v>
                </c:pt>
                <c:pt idx="240">
                  <c:v>7.8</c:v>
                </c:pt>
                <c:pt idx="241">
                  <c:v>7.78</c:v>
                </c:pt>
                <c:pt idx="242">
                  <c:v>7.76</c:v>
                </c:pt>
                <c:pt idx="243">
                  <c:v>7.739999999999999</c:v>
                </c:pt>
                <c:pt idx="244">
                  <c:v>7.72</c:v>
                </c:pt>
                <c:pt idx="245">
                  <c:v>7.699999999999999</c:v>
                </c:pt>
                <c:pt idx="246">
                  <c:v>7.68</c:v>
                </c:pt>
                <c:pt idx="247">
                  <c:v>7.659999999999999</c:v>
                </c:pt>
                <c:pt idx="248">
                  <c:v>7.64</c:v>
                </c:pt>
                <c:pt idx="249">
                  <c:v>7.62</c:v>
                </c:pt>
                <c:pt idx="250">
                  <c:v>7.6</c:v>
                </c:pt>
                <c:pt idx="251">
                  <c:v>7.59</c:v>
                </c:pt>
                <c:pt idx="252">
                  <c:v>7.58</c:v>
                </c:pt>
                <c:pt idx="253">
                  <c:v>7.569999999999999</c:v>
                </c:pt>
                <c:pt idx="254">
                  <c:v>7.56</c:v>
                </c:pt>
                <c:pt idx="255">
                  <c:v>7.55</c:v>
                </c:pt>
                <c:pt idx="256">
                  <c:v>7.54</c:v>
                </c:pt>
                <c:pt idx="257">
                  <c:v>7.53</c:v>
                </c:pt>
                <c:pt idx="258">
                  <c:v>7.52</c:v>
                </c:pt>
                <c:pt idx="259">
                  <c:v>7.51</c:v>
                </c:pt>
                <c:pt idx="260">
                  <c:v>7.5</c:v>
                </c:pt>
                <c:pt idx="261">
                  <c:v>7.51</c:v>
                </c:pt>
                <c:pt idx="262">
                  <c:v>7.52</c:v>
                </c:pt>
                <c:pt idx="263">
                  <c:v>7.53</c:v>
                </c:pt>
                <c:pt idx="264">
                  <c:v>7.54</c:v>
                </c:pt>
                <c:pt idx="265">
                  <c:v>7.55</c:v>
                </c:pt>
                <c:pt idx="266">
                  <c:v>7.56</c:v>
                </c:pt>
                <c:pt idx="267">
                  <c:v>7.569999999999999</c:v>
                </c:pt>
                <c:pt idx="268">
                  <c:v>7.58</c:v>
                </c:pt>
                <c:pt idx="269">
                  <c:v>7.59</c:v>
                </c:pt>
                <c:pt idx="270">
                  <c:v>7.6</c:v>
                </c:pt>
                <c:pt idx="271">
                  <c:v>7.58</c:v>
                </c:pt>
                <c:pt idx="272">
                  <c:v>7.56</c:v>
                </c:pt>
                <c:pt idx="273">
                  <c:v>7.54</c:v>
                </c:pt>
                <c:pt idx="274">
                  <c:v>7.52</c:v>
                </c:pt>
                <c:pt idx="275">
                  <c:v>7.5</c:v>
                </c:pt>
                <c:pt idx="276">
                  <c:v>7.48</c:v>
                </c:pt>
                <c:pt idx="277">
                  <c:v>7.46</c:v>
                </c:pt>
                <c:pt idx="278">
                  <c:v>7.44</c:v>
                </c:pt>
                <c:pt idx="279">
                  <c:v>7.42</c:v>
                </c:pt>
                <c:pt idx="280">
                  <c:v>7.4</c:v>
                </c:pt>
                <c:pt idx="281">
                  <c:v>7.380000000000001</c:v>
                </c:pt>
                <c:pt idx="282">
                  <c:v>7.36</c:v>
                </c:pt>
                <c:pt idx="283">
                  <c:v>7.34</c:v>
                </c:pt>
                <c:pt idx="284">
                  <c:v>7.32</c:v>
                </c:pt>
                <c:pt idx="285">
                  <c:v>7.300000000000001</c:v>
                </c:pt>
                <c:pt idx="286">
                  <c:v>7.28</c:v>
                </c:pt>
                <c:pt idx="287">
                  <c:v>7.26</c:v>
                </c:pt>
                <c:pt idx="288">
                  <c:v>7.24</c:v>
                </c:pt>
                <c:pt idx="289">
                  <c:v>7.220000000000001</c:v>
                </c:pt>
                <c:pt idx="290">
                  <c:v>7.2</c:v>
                </c:pt>
                <c:pt idx="291">
                  <c:v>7.180000000000001</c:v>
                </c:pt>
                <c:pt idx="292">
                  <c:v>7.16</c:v>
                </c:pt>
                <c:pt idx="293">
                  <c:v>7.14</c:v>
                </c:pt>
                <c:pt idx="294">
                  <c:v>7.12</c:v>
                </c:pt>
                <c:pt idx="295">
                  <c:v>7.1</c:v>
                </c:pt>
                <c:pt idx="296">
                  <c:v>7.08</c:v>
                </c:pt>
                <c:pt idx="297">
                  <c:v>7.06</c:v>
                </c:pt>
                <c:pt idx="298">
                  <c:v>7.04</c:v>
                </c:pt>
                <c:pt idx="299">
                  <c:v>7.0200000000000005</c:v>
                </c:pt>
                <c:pt idx="300">
                  <c:v>7</c:v>
                </c:pt>
                <c:pt idx="301">
                  <c:v>6.975</c:v>
                </c:pt>
                <c:pt idx="302">
                  <c:v>6.95</c:v>
                </c:pt>
                <c:pt idx="303">
                  <c:v>6.925</c:v>
                </c:pt>
                <c:pt idx="304">
                  <c:v>6.9</c:v>
                </c:pt>
                <c:pt idx="305">
                  <c:v>6.875</c:v>
                </c:pt>
                <c:pt idx="306">
                  <c:v>6.85</c:v>
                </c:pt>
                <c:pt idx="307">
                  <c:v>6.825</c:v>
                </c:pt>
                <c:pt idx="308">
                  <c:v>6.8</c:v>
                </c:pt>
                <c:pt idx="309">
                  <c:v>6.757142857142857</c:v>
                </c:pt>
                <c:pt idx="310">
                  <c:v>6.714285714285714</c:v>
                </c:pt>
                <c:pt idx="311">
                  <c:v>6.671428571428572</c:v>
                </c:pt>
                <c:pt idx="312">
                  <c:v>6.628571428571428</c:v>
                </c:pt>
                <c:pt idx="313">
                  <c:v>6.585714285714285</c:v>
                </c:pt>
                <c:pt idx="314">
                  <c:v>6.542857142857143</c:v>
                </c:pt>
                <c:pt idx="315">
                  <c:v>6.5</c:v>
                </c:pt>
                <c:pt idx="316">
                  <c:v>6.44</c:v>
                </c:pt>
                <c:pt idx="317">
                  <c:v>6.38</c:v>
                </c:pt>
                <c:pt idx="318">
                  <c:v>6.32</c:v>
                </c:pt>
                <c:pt idx="319">
                  <c:v>6.26</c:v>
                </c:pt>
                <c:pt idx="320">
                  <c:v>6.2</c:v>
                </c:pt>
                <c:pt idx="321">
                  <c:v>6.125</c:v>
                </c:pt>
                <c:pt idx="322">
                  <c:v>6.050000000000001</c:v>
                </c:pt>
                <c:pt idx="323">
                  <c:v>5.9750000000000005</c:v>
                </c:pt>
                <c:pt idx="324">
                  <c:v>5.9</c:v>
                </c:pt>
                <c:pt idx="325">
                  <c:v>5.800000000000001</c:v>
                </c:pt>
                <c:pt idx="326">
                  <c:v>5.7</c:v>
                </c:pt>
                <c:pt idx="327">
                  <c:v>5.6</c:v>
                </c:pt>
                <c:pt idx="328">
                  <c:v>5.5</c:v>
                </c:pt>
                <c:pt idx="329">
                  <c:v>5.185714285714286</c:v>
                </c:pt>
                <c:pt idx="330">
                  <c:v>4.871428571428571</c:v>
                </c:pt>
                <c:pt idx="331">
                  <c:v>4.557142857142857</c:v>
                </c:pt>
                <c:pt idx="332">
                  <c:v>4.242857142857143</c:v>
                </c:pt>
                <c:pt idx="333">
                  <c:v>3.9285714285714284</c:v>
                </c:pt>
                <c:pt idx="334">
                  <c:v>3.6142857142857143</c:v>
                </c:pt>
                <c:pt idx="335">
                  <c:v>3.3</c:v>
                </c:pt>
                <c:pt idx="336">
                  <c:v>3.1999999999999997</c:v>
                </c:pt>
                <c:pt idx="337">
                  <c:v>3.0999999999999996</c:v>
                </c:pt>
                <c:pt idx="338">
                  <c:v>3</c:v>
                </c:pt>
                <c:pt idx="339">
                  <c:v>2.9</c:v>
                </c:pt>
                <c:pt idx="340">
                  <c:v>2.8</c:v>
                </c:pt>
                <c:pt idx="341">
                  <c:v>2.7199999999999998</c:v>
                </c:pt>
                <c:pt idx="342">
                  <c:v>2.6399999999999997</c:v>
                </c:pt>
                <c:pt idx="343">
                  <c:v>2.56</c:v>
                </c:pt>
                <c:pt idx="344">
                  <c:v>2.48</c:v>
                </c:pt>
                <c:pt idx="345">
                  <c:v>2.4</c:v>
                </c:pt>
                <c:pt idx="346">
                  <c:v>2.2399999999999998</c:v>
                </c:pt>
                <c:pt idx="347">
                  <c:v>2.08</c:v>
                </c:pt>
                <c:pt idx="348">
                  <c:v>1.92</c:v>
                </c:pt>
                <c:pt idx="349">
                  <c:v>1.76</c:v>
                </c:pt>
                <c:pt idx="350">
                  <c:v>1.6</c:v>
                </c:pt>
                <c:pt idx="351">
                  <c:v>1.4400000000000002</c:v>
                </c:pt>
                <c:pt idx="352">
                  <c:v>1.28</c:v>
                </c:pt>
                <c:pt idx="353">
                  <c:v>1.12</c:v>
                </c:pt>
                <c:pt idx="354">
                  <c:v>0.9600000000000001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ser>
          <c:idx val="6"/>
          <c:order val="6"/>
          <c:tx>
            <c:strRef>
              <c:f>'Calc Polars'!$K$3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Polars'!$K$4:$K$364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0.9600000000000001</c:v>
                </c:pt>
                <c:pt idx="7">
                  <c:v>1.12</c:v>
                </c:pt>
                <c:pt idx="8">
                  <c:v>1.28</c:v>
                </c:pt>
                <c:pt idx="9">
                  <c:v>1.4400000000000002</c:v>
                </c:pt>
                <c:pt idx="10">
                  <c:v>1.6</c:v>
                </c:pt>
                <c:pt idx="11">
                  <c:v>1.78</c:v>
                </c:pt>
                <c:pt idx="12">
                  <c:v>1.96</c:v>
                </c:pt>
                <c:pt idx="13">
                  <c:v>2.14</c:v>
                </c:pt>
                <c:pt idx="14">
                  <c:v>2.32</c:v>
                </c:pt>
                <c:pt idx="15">
                  <c:v>2.5</c:v>
                </c:pt>
                <c:pt idx="16">
                  <c:v>2.56</c:v>
                </c:pt>
                <c:pt idx="17">
                  <c:v>2.62</c:v>
                </c:pt>
                <c:pt idx="18">
                  <c:v>2.6799999999999997</c:v>
                </c:pt>
                <c:pt idx="19">
                  <c:v>2.7399999999999998</c:v>
                </c:pt>
                <c:pt idx="20">
                  <c:v>2.8</c:v>
                </c:pt>
                <c:pt idx="21">
                  <c:v>2.92</c:v>
                </c:pt>
                <c:pt idx="22">
                  <c:v>3.04</c:v>
                </c:pt>
                <c:pt idx="23">
                  <c:v>3.1599999999999997</c:v>
                </c:pt>
                <c:pt idx="24">
                  <c:v>3.28</c:v>
                </c:pt>
                <c:pt idx="25">
                  <c:v>3.4</c:v>
                </c:pt>
                <c:pt idx="26">
                  <c:v>3.714285714285714</c:v>
                </c:pt>
                <c:pt idx="27">
                  <c:v>4.0285714285714285</c:v>
                </c:pt>
                <c:pt idx="28">
                  <c:v>4.3428571428571425</c:v>
                </c:pt>
                <c:pt idx="29">
                  <c:v>4.657142857142857</c:v>
                </c:pt>
                <c:pt idx="30">
                  <c:v>4.9714285714285715</c:v>
                </c:pt>
                <c:pt idx="31">
                  <c:v>5.285714285714286</c:v>
                </c:pt>
                <c:pt idx="32">
                  <c:v>5.6</c:v>
                </c:pt>
                <c:pt idx="33">
                  <c:v>5.699999999999999</c:v>
                </c:pt>
                <c:pt idx="34">
                  <c:v>5.8</c:v>
                </c:pt>
                <c:pt idx="35">
                  <c:v>5.9</c:v>
                </c:pt>
                <c:pt idx="36">
                  <c:v>6</c:v>
                </c:pt>
                <c:pt idx="37">
                  <c:v>6.075</c:v>
                </c:pt>
                <c:pt idx="38">
                  <c:v>6.15</c:v>
                </c:pt>
                <c:pt idx="39">
                  <c:v>6.225</c:v>
                </c:pt>
                <c:pt idx="40">
                  <c:v>6.3</c:v>
                </c:pt>
                <c:pt idx="41">
                  <c:v>6.359999999999999</c:v>
                </c:pt>
                <c:pt idx="42">
                  <c:v>6.42</c:v>
                </c:pt>
                <c:pt idx="43">
                  <c:v>6.4799999999999995</c:v>
                </c:pt>
                <c:pt idx="44">
                  <c:v>6.54</c:v>
                </c:pt>
                <c:pt idx="45">
                  <c:v>6.6</c:v>
                </c:pt>
                <c:pt idx="46">
                  <c:v>6.642857142857142</c:v>
                </c:pt>
                <c:pt idx="47">
                  <c:v>6.685714285714286</c:v>
                </c:pt>
                <c:pt idx="48">
                  <c:v>6.728571428571429</c:v>
                </c:pt>
                <c:pt idx="49">
                  <c:v>6.771428571428571</c:v>
                </c:pt>
                <c:pt idx="50">
                  <c:v>6.814285714285714</c:v>
                </c:pt>
                <c:pt idx="51">
                  <c:v>6.857142857142858</c:v>
                </c:pt>
                <c:pt idx="52">
                  <c:v>6.9</c:v>
                </c:pt>
                <c:pt idx="53">
                  <c:v>6.925000000000001</c:v>
                </c:pt>
                <c:pt idx="54">
                  <c:v>6.95</c:v>
                </c:pt>
                <c:pt idx="55">
                  <c:v>6.975</c:v>
                </c:pt>
                <c:pt idx="56">
                  <c:v>7</c:v>
                </c:pt>
                <c:pt idx="57">
                  <c:v>7.025</c:v>
                </c:pt>
                <c:pt idx="58">
                  <c:v>7.05</c:v>
                </c:pt>
                <c:pt idx="59">
                  <c:v>7.074999999999999</c:v>
                </c:pt>
                <c:pt idx="60">
                  <c:v>7.1</c:v>
                </c:pt>
                <c:pt idx="61">
                  <c:v>7.12</c:v>
                </c:pt>
                <c:pt idx="62">
                  <c:v>7.14</c:v>
                </c:pt>
                <c:pt idx="63">
                  <c:v>7.159999999999999</c:v>
                </c:pt>
                <c:pt idx="64">
                  <c:v>7.18</c:v>
                </c:pt>
                <c:pt idx="65">
                  <c:v>7.199999999999999</c:v>
                </c:pt>
                <c:pt idx="66">
                  <c:v>7.22</c:v>
                </c:pt>
                <c:pt idx="67">
                  <c:v>7.239999999999999</c:v>
                </c:pt>
                <c:pt idx="68">
                  <c:v>7.26</c:v>
                </c:pt>
                <c:pt idx="69">
                  <c:v>7.28</c:v>
                </c:pt>
                <c:pt idx="70">
                  <c:v>7.3</c:v>
                </c:pt>
                <c:pt idx="71">
                  <c:v>7.32</c:v>
                </c:pt>
                <c:pt idx="72">
                  <c:v>7.34</c:v>
                </c:pt>
                <c:pt idx="73">
                  <c:v>7.359999999999999</c:v>
                </c:pt>
                <c:pt idx="74">
                  <c:v>7.38</c:v>
                </c:pt>
                <c:pt idx="75">
                  <c:v>7.4</c:v>
                </c:pt>
                <c:pt idx="76">
                  <c:v>7.42</c:v>
                </c:pt>
                <c:pt idx="77">
                  <c:v>7.4399999999999995</c:v>
                </c:pt>
                <c:pt idx="78">
                  <c:v>7.46</c:v>
                </c:pt>
                <c:pt idx="79">
                  <c:v>7.48</c:v>
                </c:pt>
                <c:pt idx="80">
                  <c:v>7.5</c:v>
                </c:pt>
                <c:pt idx="81">
                  <c:v>7.5200000000000005</c:v>
                </c:pt>
                <c:pt idx="82">
                  <c:v>7.54</c:v>
                </c:pt>
                <c:pt idx="83">
                  <c:v>7.56</c:v>
                </c:pt>
                <c:pt idx="84">
                  <c:v>7.58</c:v>
                </c:pt>
                <c:pt idx="85">
                  <c:v>7.6</c:v>
                </c:pt>
                <c:pt idx="86">
                  <c:v>7.62</c:v>
                </c:pt>
                <c:pt idx="87">
                  <c:v>7.64</c:v>
                </c:pt>
                <c:pt idx="88">
                  <c:v>7.66</c:v>
                </c:pt>
                <c:pt idx="89">
                  <c:v>7.680000000000001</c:v>
                </c:pt>
                <c:pt idx="90">
                  <c:v>7.7</c:v>
                </c:pt>
                <c:pt idx="91">
                  <c:v>7.71</c:v>
                </c:pt>
                <c:pt idx="92">
                  <c:v>7.72</c:v>
                </c:pt>
                <c:pt idx="93">
                  <c:v>7.73</c:v>
                </c:pt>
                <c:pt idx="94">
                  <c:v>7.74</c:v>
                </c:pt>
                <c:pt idx="95">
                  <c:v>7.75</c:v>
                </c:pt>
                <c:pt idx="96">
                  <c:v>7.76</c:v>
                </c:pt>
                <c:pt idx="97">
                  <c:v>7.77</c:v>
                </c:pt>
                <c:pt idx="98">
                  <c:v>7.78</c:v>
                </c:pt>
                <c:pt idx="99">
                  <c:v>7.79</c:v>
                </c:pt>
                <c:pt idx="100">
                  <c:v>7.8</c:v>
                </c:pt>
                <c:pt idx="101">
                  <c:v>7.8</c:v>
                </c:pt>
                <c:pt idx="102">
                  <c:v>7.8</c:v>
                </c:pt>
                <c:pt idx="103">
                  <c:v>7.8</c:v>
                </c:pt>
                <c:pt idx="104">
                  <c:v>7.8</c:v>
                </c:pt>
                <c:pt idx="105">
                  <c:v>7.8</c:v>
                </c:pt>
                <c:pt idx="106">
                  <c:v>7.8</c:v>
                </c:pt>
                <c:pt idx="107">
                  <c:v>7.8</c:v>
                </c:pt>
                <c:pt idx="108">
                  <c:v>7.8</c:v>
                </c:pt>
                <c:pt idx="109">
                  <c:v>7.8</c:v>
                </c:pt>
                <c:pt idx="110">
                  <c:v>7.8</c:v>
                </c:pt>
                <c:pt idx="111">
                  <c:v>7.82</c:v>
                </c:pt>
                <c:pt idx="112">
                  <c:v>7.84</c:v>
                </c:pt>
                <c:pt idx="113">
                  <c:v>7.859999999999999</c:v>
                </c:pt>
                <c:pt idx="114">
                  <c:v>7.88</c:v>
                </c:pt>
                <c:pt idx="115">
                  <c:v>7.9</c:v>
                </c:pt>
                <c:pt idx="116">
                  <c:v>7.92</c:v>
                </c:pt>
                <c:pt idx="117">
                  <c:v>7.9399999999999995</c:v>
                </c:pt>
                <c:pt idx="118">
                  <c:v>7.96</c:v>
                </c:pt>
                <c:pt idx="119">
                  <c:v>7.98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7.99</c:v>
                </c:pt>
                <c:pt idx="132">
                  <c:v>7.98</c:v>
                </c:pt>
                <c:pt idx="133">
                  <c:v>7.97</c:v>
                </c:pt>
                <c:pt idx="134">
                  <c:v>7.96</c:v>
                </c:pt>
                <c:pt idx="135">
                  <c:v>7.95</c:v>
                </c:pt>
                <c:pt idx="136">
                  <c:v>7.94</c:v>
                </c:pt>
                <c:pt idx="137">
                  <c:v>7.930000000000001</c:v>
                </c:pt>
                <c:pt idx="138">
                  <c:v>7.92</c:v>
                </c:pt>
                <c:pt idx="139">
                  <c:v>7.91</c:v>
                </c:pt>
                <c:pt idx="140">
                  <c:v>7.9</c:v>
                </c:pt>
                <c:pt idx="141">
                  <c:v>7.86</c:v>
                </c:pt>
                <c:pt idx="142">
                  <c:v>7.82</c:v>
                </c:pt>
                <c:pt idx="143">
                  <c:v>7.78</c:v>
                </c:pt>
                <c:pt idx="144">
                  <c:v>7.74</c:v>
                </c:pt>
                <c:pt idx="145">
                  <c:v>7.7</c:v>
                </c:pt>
                <c:pt idx="146">
                  <c:v>7.66</c:v>
                </c:pt>
                <c:pt idx="147">
                  <c:v>7.62</c:v>
                </c:pt>
                <c:pt idx="148">
                  <c:v>7.58</c:v>
                </c:pt>
                <c:pt idx="149">
                  <c:v>7.54</c:v>
                </c:pt>
                <c:pt idx="150">
                  <c:v>7.5</c:v>
                </c:pt>
                <c:pt idx="151">
                  <c:v>7.4799999999999995</c:v>
                </c:pt>
                <c:pt idx="152">
                  <c:v>7.46</c:v>
                </c:pt>
                <c:pt idx="153">
                  <c:v>7.44</c:v>
                </c:pt>
                <c:pt idx="154">
                  <c:v>7.42</c:v>
                </c:pt>
                <c:pt idx="155">
                  <c:v>7.4</c:v>
                </c:pt>
                <c:pt idx="156">
                  <c:v>7.38</c:v>
                </c:pt>
                <c:pt idx="157">
                  <c:v>7.36</c:v>
                </c:pt>
                <c:pt idx="158">
                  <c:v>7.34</c:v>
                </c:pt>
                <c:pt idx="159">
                  <c:v>7.319999999999999</c:v>
                </c:pt>
                <c:pt idx="160">
                  <c:v>7.3</c:v>
                </c:pt>
                <c:pt idx="161">
                  <c:v>7.27</c:v>
                </c:pt>
                <c:pt idx="162">
                  <c:v>7.24</c:v>
                </c:pt>
                <c:pt idx="163">
                  <c:v>7.21</c:v>
                </c:pt>
                <c:pt idx="164">
                  <c:v>7.18</c:v>
                </c:pt>
                <c:pt idx="165">
                  <c:v>7.15</c:v>
                </c:pt>
                <c:pt idx="166">
                  <c:v>7.12</c:v>
                </c:pt>
                <c:pt idx="167">
                  <c:v>7.09</c:v>
                </c:pt>
                <c:pt idx="168">
                  <c:v>7.06</c:v>
                </c:pt>
                <c:pt idx="169">
                  <c:v>7.03</c:v>
                </c:pt>
                <c:pt idx="170">
                  <c:v>7</c:v>
                </c:pt>
                <c:pt idx="171">
                  <c:v>6.9799999999999995</c:v>
                </c:pt>
                <c:pt idx="172">
                  <c:v>6.96</c:v>
                </c:pt>
                <c:pt idx="173">
                  <c:v>6.94</c:v>
                </c:pt>
                <c:pt idx="174">
                  <c:v>6.92</c:v>
                </c:pt>
                <c:pt idx="175">
                  <c:v>6.9</c:v>
                </c:pt>
                <c:pt idx="176">
                  <c:v>6.88</c:v>
                </c:pt>
                <c:pt idx="177">
                  <c:v>6.86</c:v>
                </c:pt>
                <c:pt idx="178">
                  <c:v>6.84</c:v>
                </c:pt>
                <c:pt idx="179">
                  <c:v>6.819999999999999</c:v>
                </c:pt>
                <c:pt idx="180">
                  <c:v>6.8</c:v>
                </c:pt>
                <c:pt idx="181">
                  <c:v>6.819999999999999</c:v>
                </c:pt>
                <c:pt idx="182">
                  <c:v>6.84</c:v>
                </c:pt>
                <c:pt idx="183">
                  <c:v>6.86</c:v>
                </c:pt>
                <c:pt idx="184">
                  <c:v>6.88</c:v>
                </c:pt>
                <c:pt idx="185">
                  <c:v>6.9</c:v>
                </c:pt>
                <c:pt idx="186">
                  <c:v>6.92</c:v>
                </c:pt>
                <c:pt idx="187">
                  <c:v>6.94</c:v>
                </c:pt>
                <c:pt idx="188">
                  <c:v>6.96</c:v>
                </c:pt>
                <c:pt idx="189">
                  <c:v>6.9799999999999995</c:v>
                </c:pt>
                <c:pt idx="190">
                  <c:v>7</c:v>
                </c:pt>
                <c:pt idx="191">
                  <c:v>7.03</c:v>
                </c:pt>
                <c:pt idx="192">
                  <c:v>7.06</c:v>
                </c:pt>
                <c:pt idx="193">
                  <c:v>7.09</c:v>
                </c:pt>
                <c:pt idx="194">
                  <c:v>7.12</c:v>
                </c:pt>
                <c:pt idx="195">
                  <c:v>7.15</c:v>
                </c:pt>
                <c:pt idx="196">
                  <c:v>7.18</c:v>
                </c:pt>
                <c:pt idx="197">
                  <c:v>7.21</c:v>
                </c:pt>
                <c:pt idx="198">
                  <c:v>7.24</c:v>
                </c:pt>
                <c:pt idx="199">
                  <c:v>7.27</c:v>
                </c:pt>
                <c:pt idx="200">
                  <c:v>7.3</c:v>
                </c:pt>
                <c:pt idx="201">
                  <c:v>7.319999999999999</c:v>
                </c:pt>
                <c:pt idx="202">
                  <c:v>7.34</c:v>
                </c:pt>
                <c:pt idx="203">
                  <c:v>7.36</c:v>
                </c:pt>
                <c:pt idx="204">
                  <c:v>7.38</c:v>
                </c:pt>
                <c:pt idx="205">
                  <c:v>7.4</c:v>
                </c:pt>
                <c:pt idx="206">
                  <c:v>7.42</c:v>
                </c:pt>
                <c:pt idx="207">
                  <c:v>7.44</c:v>
                </c:pt>
                <c:pt idx="208">
                  <c:v>7.46</c:v>
                </c:pt>
                <c:pt idx="209">
                  <c:v>7.4799999999999995</c:v>
                </c:pt>
                <c:pt idx="210">
                  <c:v>7.5</c:v>
                </c:pt>
                <c:pt idx="211">
                  <c:v>7.54</c:v>
                </c:pt>
                <c:pt idx="212">
                  <c:v>7.58</c:v>
                </c:pt>
                <c:pt idx="213">
                  <c:v>7.62</c:v>
                </c:pt>
                <c:pt idx="214">
                  <c:v>7.66</c:v>
                </c:pt>
                <c:pt idx="215">
                  <c:v>7.7</c:v>
                </c:pt>
                <c:pt idx="216">
                  <c:v>7.74</c:v>
                </c:pt>
                <c:pt idx="217">
                  <c:v>7.78</c:v>
                </c:pt>
                <c:pt idx="218">
                  <c:v>7.82</c:v>
                </c:pt>
                <c:pt idx="219">
                  <c:v>7.86</c:v>
                </c:pt>
                <c:pt idx="220">
                  <c:v>7.9</c:v>
                </c:pt>
                <c:pt idx="221">
                  <c:v>7.91</c:v>
                </c:pt>
                <c:pt idx="222">
                  <c:v>7.92</c:v>
                </c:pt>
                <c:pt idx="223">
                  <c:v>7.930000000000001</c:v>
                </c:pt>
                <c:pt idx="224">
                  <c:v>7.94</c:v>
                </c:pt>
                <c:pt idx="225">
                  <c:v>7.95</c:v>
                </c:pt>
                <c:pt idx="226">
                  <c:v>7.96</c:v>
                </c:pt>
                <c:pt idx="227">
                  <c:v>7.97</c:v>
                </c:pt>
                <c:pt idx="228">
                  <c:v>7.98</c:v>
                </c:pt>
                <c:pt idx="229">
                  <c:v>7.99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8</c:v>
                </c:pt>
                <c:pt idx="234">
                  <c:v>8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7.98</c:v>
                </c:pt>
                <c:pt idx="242">
                  <c:v>7.96</c:v>
                </c:pt>
                <c:pt idx="243">
                  <c:v>7.9399999999999995</c:v>
                </c:pt>
                <c:pt idx="244">
                  <c:v>7.92</c:v>
                </c:pt>
                <c:pt idx="245">
                  <c:v>7.9</c:v>
                </c:pt>
                <c:pt idx="246">
                  <c:v>7.88</c:v>
                </c:pt>
                <c:pt idx="247">
                  <c:v>7.859999999999999</c:v>
                </c:pt>
                <c:pt idx="248">
                  <c:v>7.84</c:v>
                </c:pt>
                <c:pt idx="249">
                  <c:v>7.82</c:v>
                </c:pt>
                <c:pt idx="250">
                  <c:v>7.8</c:v>
                </c:pt>
                <c:pt idx="251">
                  <c:v>7.8</c:v>
                </c:pt>
                <c:pt idx="252">
                  <c:v>7.8</c:v>
                </c:pt>
                <c:pt idx="253">
                  <c:v>7.8</c:v>
                </c:pt>
                <c:pt idx="254">
                  <c:v>7.8</c:v>
                </c:pt>
                <c:pt idx="255">
                  <c:v>7.8</c:v>
                </c:pt>
                <c:pt idx="256">
                  <c:v>7.8</c:v>
                </c:pt>
                <c:pt idx="257">
                  <c:v>7.8</c:v>
                </c:pt>
                <c:pt idx="258">
                  <c:v>7.8</c:v>
                </c:pt>
                <c:pt idx="259">
                  <c:v>7.8</c:v>
                </c:pt>
                <c:pt idx="260">
                  <c:v>7.8</c:v>
                </c:pt>
                <c:pt idx="261">
                  <c:v>7.79</c:v>
                </c:pt>
                <c:pt idx="262">
                  <c:v>7.78</c:v>
                </c:pt>
                <c:pt idx="263">
                  <c:v>7.77</c:v>
                </c:pt>
                <c:pt idx="264">
                  <c:v>7.76</c:v>
                </c:pt>
                <c:pt idx="265">
                  <c:v>7.75</c:v>
                </c:pt>
                <c:pt idx="266">
                  <c:v>7.74</c:v>
                </c:pt>
                <c:pt idx="267">
                  <c:v>7.73</c:v>
                </c:pt>
                <c:pt idx="268">
                  <c:v>7.72</c:v>
                </c:pt>
                <c:pt idx="269">
                  <c:v>7.71</c:v>
                </c:pt>
                <c:pt idx="270">
                  <c:v>7.7</c:v>
                </c:pt>
                <c:pt idx="271">
                  <c:v>7.680000000000001</c:v>
                </c:pt>
                <c:pt idx="272">
                  <c:v>7.66</c:v>
                </c:pt>
                <c:pt idx="273">
                  <c:v>7.64</c:v>
                </c:pt>
                <c:pt idx="274">
                  <c:v>7.62</c:v>
                </c:pt>
                <c:pt idx="275">
                  <c:v>7.6</c:v>
                </c:pt>
                <c:pt idx="276">
                  <c:v>7.58</c:v>
                </c:pt>
                <c:pt idx="277">
                  <c:v>7.56</c:v>
                </c:pt>
                <c:pt idx="278">
                  <c:v>7.54</c:v>
                </c:pt>
                <c:pt idx="279">
                  <c:v>7.5200000000000005</c:v>
                </c:pt>
                <c:pt idx="280">
                  <c:v>7.5</c:v>
                </c:pt>
                <c:pt idx="281">
                  <c:v>7.48</c:v>
                </c:pt>
                <c:pt idx="282">
                  <c:v>7.46</c:v>
                </c:pt>
                <c:pt idx="283">
                  <c:v>7.4399999999999995</c:v>
                </c:pt>
                <c:pt idx="284">
                  <c:v>7.42</c:v>
                </c:pt>
                <c:pt idx="285">
                  <c:v>7.4</c:v>
                </c:pt>
                <c:pt idx="286">
                  <c:v>7.38</c:v>
                </c:pt>
                <c:pt idx="287">
                  <c:v>7.359999999999999</c:v>
                </c:pt>
                <c:pt idx="288">
                  <c:v>7.34</c:v>
                </c:pt>
                <c:pt idx="289">
                  <c:v>7.32</c:v>
                </c:pt>
                <c:pt idx="290">
                  <c:v>7.3</c:v>
                </c:pt>
                <c:pt idx="291">
                  <c:v>7.28</c:v>
                </c:pt>
                <c:pt idx="292">
                  <c:v>7.26</c:v>
                </c:pt>
                <c:pt idx="293">
                  <c:v>7.239999999999999</c:v>
                </c:pt>
                <c:pt idx="294">
                  <c:v>7.22</c:v>
                </c:pt>
                <c:pt idx="295">
                  <c:v>7.199999999999999</c:v>
                </c:pt>
                <c:pt idx="296">
                  <c:v>7.18</c:v>
                </c:pt>
                <c:pt idx="297">
                  <c:v>7.159999999999999</c:v>
                </c:pt>
                <c:pt idx="298">
                  <c:v>7.14</c:v>
                </c:pt>
                <c:pt idx="299">
                  <c:v>7.12</c:v>
                </c:pt>
                <c:pt idx="300">
                  <c:v>7.1</c:v>
                </c:pt>
                <c:pt idx="301">
                  <c:v>7.074999999999999</c:v>
                </c:pt>
                <c:pt idx="302">
                  <c:v>7.05</c:v>
                </c:pt>
                <c:pt idx="303">
                  <c:v>7.025</c:v>
                </c:pt>
                <c:pt idx="304">
                  <c:v>7</c:v>
                </c:pt>
                <c:pt idx="305">
                  <c:v>6.975</c:v>
                </c:pt>
                <c:pt idx="306">
                  <c:v>6.95</c:v>
                </c:pt>
                <c:pt idx="307">
                  <c:v>6.925000000000001</c:v>
                </c:pt>
                <c:pt idx="308">
                  <c:v>6.9</c:v>
                </c:pt>
                <c:pt idx="309">
                  <c:v>6.857142857142858</c:v>
                </c:pt>
                <c:pt idx="310">
                  <c:v>6.814285714285714</c:v>
                </c:pt>
                <c:pt idx="311">
                  <c:v>6.771428571428571</c:v>
                </c:pt>
                <c:pt idx="312">
                  <c:v>6.728571428571429</c:v>
                </c:pt>
                <c:pt idx="313">
                  <c:v>6.685714285714286</c:v>
                </c:pt>
                <c:pt idx="314">
                  <c:v>6.642857142857142</c:v>
                </c:pt>
                <c:pt idx="315">
                  <c:v>6.6</c:v>
                </c:pt>
                <c:pt idx="316">
                  <c:v>6.54</c:v>
                </c:pt>
                <c:pt idx="317">
                  <c:v>6.4799999999999995</c:v>
                </c:pt>
                <c:pt idx="318">
                  <c:v>6.42</c:v>
                </c:pt>
                <c:pt idx="319">
                  <c:v>6.359999999999999</c:v>
                </c:pt>
                <c:pt idx="320">
                  <c:v>6.3</c:v>
                </c:pt>
                <c:pt idx="321">
                  <c:v>6.225</c:v>
                </c:pt>
                <c:pt idx="322">
                  <c:v>6.15</c:v>
                </c:pt>
                <c:pt idx="323">
                  <c:v>6.075</c:v>
                </c:pt>
                <c:pt idx="324">
                  <c:v>6</c:v>
                </c:pt>
                <c:pt idx="325">
                  <c:v>5.9</c:v>
                </c:pt>
                <c:pt idx="326">
                  <c:v>5.8</c:v>
                </c:pt>
                <c:pt idx="327">
                  <c:v>5.699999999999999</c:v>
                </c:pt>
                <c:pt idx="328">
                  <c:v>5.6</c:v>
                </c:pt>
                <c:pt idx="329">
                  <c:v>5.285714285714286</c:v>
                </c:pt>
                <c:pt idx="330">
                  <c:v>4.9714285714285715</c:v>
                </c:pt>
                <c:pt idx="331">
                  <c:v>4.657142857142857</c:v>
                </c:pt>
                <c:pt idx="332">
                  <c:v>4.3428571428571425</c:v>
                </c:pt>
                <c:pt idx="333">
                  <c:v>4.0285714285714285</c:v>
                </c:pt>
                <c:pt idx="334">
                  <c:v>3.714285714285714</c:v>
                </c:pt>
                <c:pt idx="335">
                  <c:v>3.4</c:v>
                </c:pt>
                <c:pt idx="336">
                  <c:v>3.28</c:v>
                </c:pt>
                <c:pt idx="337">
                  <c:v>3.1599999999999997</c:v>
                </c:pt>
                <c:pt idx="338">
                  <c:v>3.04</c:v>
                </c:pt>
                <c:pt idx="339">
                  <c:v>2.92</c:v>
                </c:pt>
                <c:pt idx="340">
                  <c:v>2.8</c:v>
                </c:pt>
                <c:pt idx="341">
                  <c:v>2.7399999999999998</c:v>
                </c:pt>
                <c:pt idx="342">
                  <c:v>2.6799999999999997</c:v>
                </c:pt>
                <c:pt idx="343">
                  <c:v>2.62</c:v>
                </c:pt>
                <c:pt idx="344">
                  <c:v>2.56</c:v>
                </c:pt>
                <c:pt idx="345">
                  <c:v>2.5</c:v>
                </c:pt>
                <c:pt idx="346">
                  <c:v>2.32</c:v>
                </c:pt>
                <c:pt idx="347">
                  <c:v>2.14</c:v>
                </c:pt>
                <c:pt idx="348">
                  <c:v>1.96</c:v>
                </c:pt>
                <c:pt idx="349">
                  <c:v>1.78</c:v>
                </c:pt>
                <c:pt idx="350">
                  <c:v>1.6</c:v>
                </c:pt>
                <c:pt idx="351">
                  <c:v>1.4400000000000002</c:v>
                </c:pt>
                <c:pt idx="352">
                  <c:v>1.28</c:v>
                </c:pt>
                <c:pt idx="353">
                  <c:v>1.12</c:v>
                </c:pt>
                <c:pt idx="354">
                  <c:v>0.9600000000000001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ser>
          <c:idx val="7"/>
          <c:order val="7"/>
          <c:tx>
            <c:strRef>
              <c:f>'Calc Polars'!$L$3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Polars'!$L$4:$L$364</c:f>
              <c:numCache>
                <c:ptCount val="361"/>
                <c:pt idx="0">
                  <c:v>0</c:v>
                </c:pt>
                <c:pt idx="1">
                  <c:v>0.18000000000000002</c:v>
                </c:pt>
                <c:pt idx="2">
                  <c:v>0.36000000000000004</c:v>
                </c:pt>
                <c:pt idx="3">
                  <c:v>0.54</c:v>
                </c:pt>
                <c:pt idx="4">
                  <c:v>0.7200000000000001</c:v>
                </c:pt>
                <c:pt idx="5">
                  <c:v>0.9</c:v>
                </c:pt>
                <c:pt idx="6">
                  <c:v>1.06</c:v>
                </c:pt>
                <c:pt idx="7">
                  <c:v>1.22</c:v>
                </c:pt>
                <c:pt idx="8">
                  <c:v>1.38</c:v>
                </c:pt>
                <c:pt idx="9">
                  <c:v>1.54</c:v>
                </c:pt>
                <c:pt idx="10">
                  <c:v>1.7</c:v>
                </c:pt>
                <c:pt idx="11">
                  <c:v>1.8599999999999999</c:v>
                </c:pt>
                <c:pt idx="12">
                  <c:v>2.02</c:v>
                </c:pt>
                <c:pt idx="13">
                  <c:v>2.18</c:v>
                </c:pt>
                <c:pt idx="14">
                  <c:v>2.34</c:v>
                </c:pt>
                <c:pt idx="15">
                  <c:v>2.5</c:v>
                </c:pt>
                <c:pt idx="16">
                  <c:v>2.58</c:v>
                </c:pt>
                <c:pt idx="17">
                  <c:v>2.66</c:v>
                </c:pt>
                <c:pt idx="18">
                  <c:v>2.7399999999999998</c:v>
                </c:pt>
                <c:pt idx="19">
                  <c:v>2.82</c:v>
                </c:pt>
                <c:pt idx="20">
                  <c:v>2.9</c:v>
                </c:pt>
                <c:pt idx="21">
                  <c:v>3</c:v>
                </c:pt>
                <c:pt idx="22">
                  <c:v>3.1</c:v>
                </c:pt>
                <c:pt idx="23">
                  <c:v>3.1999999999999997</c:v>
                </c:pt>
                <c:pt idx="24">
                  <c:v>3.3</c:v>
                </c:pt>
                <c:pt idx="25">
                  <c:v>3.4</c:v>
                </c:pt>
                <c:pt idx="26">
                  <c:v>3.7285714285714286</c:v>
                </c:pt>
                <c:pt idx="27">
                  <c:v>4.057142857142857</c:v>
                </c:pt>
                <c:pt idx="28">
                  <c:v>4.385714285714286</c:v>
                </c:pt>
                <c:pt idx="29">
                  <c:v>4.714285714285714</c:v>
                </c:pt>
                <c:pt idx="30">
                  <c:v>5.042857142857143</c:v>
                </c:pt>
                <c:pt idx="31">
                  <c:v>5.371428571428572</c:v>
                </c:pt>
                <c:pt idx="32">
                  <c:v>5.7</c:v>
                </c:pt>
                <c:pt idx="33">
                  <c:v>5.825</c:v>
                </c:pt>
                <c:pt idx="34">
                  <c:v>5.95</c:v>
                </c:pt>
                <c:pt idx="35">
                  <c:v>6.075</c:v>
                </c:pt>
                <c:pt idx="36">
                  <c:v>6.2</c:v>
                </c:pt>
                <c:pt idx="37">
                  <c:v>6.275</c:v>
                </c:pt>
                <c:pt idx="38">
                  <c:v>6.35</c:v>
                </c:pt>
                <c:pt idx="39">
                  <c:v>6.425</c:v>
                </c:pt>
                <c:pt idx="40">
                  <c:v>6.5</c:v>
                </c:pt>
                <c:pt idx="41">
                  <c:v>6.54</c:v>
                </c:pt>
                <c:pt idx="42">
                  <c:v>6.58</c:v>
                </c:pt>
                <c:pt idx="43">
                  <c:v>6.62</c:v>
                </c:pt>
                <c:pt idx="44">
                  <c:v>6.66</c:v>
                </c:pt>
                <c:pt idx="45">
                  <c:v>6.7</c:v>
                </c:pt>
                <c:pt idx="46">
                  <c:v>6.742857142857143</c:v>
                </c:pt>
                <c:pt idx="47">
                  <c:v>6.785714285714286</c:v>
                </c:pt>
                <c:pt idx="48">
                  <c:v>6.828571428571428</c:v>
                </c:pt>
                <c:pt idx="49">
                  <c:v>6.871428571428572</c:v>
                </c:pt>
                <c:pt idx="50">
                  <c:v>6.914285714285715</c:v>
                </c:pt>
                <c:pt idx="51">
                  <c:v>6.957142857142857</c:v>
                </c:pt>
                <c:pt idx="52">
                  <c:v>7</c:v>
                </c:pt>
                <c:pt idx="53">
                  <c:v>7.025</c:v>
                </c:pt>
                <c:pt idx="54">
                  <c:v>7.05</c:v>
                </c:pt>
                <c:pt idx="55">
                  <c:v>7.075</c:v>
                </c:pt>
                <c:pt idx="56">
                  <c:v>7.1</c:v>
                </c:pt>
                <c:pt idx="57">
                  <c:v>7.125</c:v>
                </c:pt>
                <c:pt idx="58">
                  <c:v>7.15</c:v>
                </c:pt>
                <c:pt idx="59">
                  <c:v>7.175</c:v>
                </c:pt>
                <c:pt idx="60">
                  <c:v>7.2</c:v>
                </c:pt>
                <c:pt idx="61">
                  <c:v>7.23</c:v>
                </c:pt>
                <c:pt idx="62">
                  <c:v>7.26</c:v>
                </c:pt>
                <c:pt idx="63">
                  <c:v>7.29</c:v>
                </c:pt>
                <c:pt idx="64">
                  <c:v>7.32</c:v>
                </c:pt>
                <c:pt idx="65">
                  <c:v>7.35</c:v>
                </c:pt>
                <c:pt idx="66">
                  <c:v>7.38</c:v>
                </c:pt>
                <c:pt idx="67">
                  <c:v>7.41</c:v>
                </c:pt>
                <c:pt idx="68">
                  <c:v>7.44</c:v>
                </c:pt>
                <c:pt idx="69">
                  <c:v>7.47</c:v>
                </c:pt>
                <c:pt idx="70">
                  <c:v>7.5</c:v>
                </c:pt>
                <c:pt idx="71">
                  <c:v>7.53</c:v>
                </c:pt>
                <c:pt idx="72">
                  <c:v>7.56</c:v>
                </c:pt>
                <c:pt idx="73">
                  <c:v>7.59</c:v>
                </c:pt>
                <c:pt idx="74">
                  <c:v>7.62</c:v>
                </c:pt>
                <c:pt idx="75">
                  <c:v>7.65</c:v>
                </c:pt>
                <c:pt idx="76">
                  <c:v>7.68</c:v>
                </c:pt>
                <c:pt idx="77">
                  <c:v>7.71</c:v>
                </c:pt>
                <c:pt idx="78">
                  <c:v>7.74</c:v>
                </c:pt>
                <c:pt idx="79">
                  <c:v>7.77</c:v>
                </c:pt>
                <c:pt idx="80">
                  <c:v>7.8</c:v>
                </c:pt>
                <c:pt idx="81">
                  <c:v>7.82</c:v>
                </c:pt>
                <c:pt idx="82">
                  <c:v>7.84</c:v>
                </c:pt>
                <c:pt idx="83">
                  <c:v>7.859999999999999</c:v>
                </c:pt>
                <c:pt idx="84">
                  <c:v>7.88</c:v>
                </c:pt>
                <c:pt idx="85">
                  <c:v>7.9</c:v>
                </c:pt>
                <c:pt idx="86">
                  <c:v>7.92</c:v>
                </c:pt>
                <c:pt idx="87">
                  <c:v>7.9399999999999995</c:v>
                </c:pt>
                <c:pt idx="88">
                  <c:v>7.96</c:v>
                </c:pt>
                <c:pt idx="89">
                  <c:v>7.98</c:v>
                </c:pt>
                <c:pt idx="90">
                  <c:v>8</c:v>
                </c:pt>
                <c:pt idx="91">
                  <c:v>8.01</c:v>
                </c:pt>
                <c:pt idx="92">
                  <c:v>8.02</c:v>
                </c:pt>
                <c:pt idx="93">
                  <c:v>8.03</c:v>
                </c:pt>
                <c:pt idx="94">
                  <c:v>8.04</c:v>
                </c:pt>
                <c:pt idx="95">
                  <c:v>8.05</c:v>
                </c:pt>
                <c:pt idx="96">
                  <c:v>8.06</c:v>
                </c:pt>
                <c:pt idx="97">
                  <c:v>8.07</c:v>
                </c:pt>
                <c:pt idx="98">
                  <c:v>8.08</c:v>
                </c:pt>
                <c:pt idx="99">
                  <c:v>8.09</c:v>
                </c:pt>
                <c:pt idx="100">
                  <c:v>8.1</c:v>
                </c:pt>
                <c:pt idx="101">
                  <c:v>8.11</c:v>
                </c:pt>
                <c:pt idx="102">
                  <c:v>8.12</c:v>
                </c:pt>
                <c:pt idx="103">
                  <c:v>8.129999999999999</c:v>
                </c:pt>
                <c:pt idx="104">
                  <c:v>8.139999999999999</c:v>
                </c:pt>
                <c:pt idx="105">
                  <c:v>8.149999999999999</c:v>
                </c:pt>
                <c:pt idx="106">
                  <c:v>8.16</c:v>
                </c:pt>
                <c:pt idx="107">
                  <c:v>8.17</c:v>
                </c:pt>
                <c:pt idx="108">
                  <c:v>8.18</c:v>
                </c:pt>
                <c:pt idx="109">
                  <c:v>8.19</c:v>
                </c:pt>
                <c:pt idx="110">
                  <c:v>8.2</c:v>
                </c:pt>
                <c:pt idx="111">
                  <c:v>8.219999999999999</c:v>
                </c:pt>
                <c:pt idx="112">
                  <c:v>8.24</c:v>
                </c:pt>
                <c:pt idx="113">
                  <c:v>8.26</c:v>
                </c:pt>
                <c:pt idx="114">
                  <c:v>8.28</c:v>
                </c:pt>
                <c:pt idx="115">
                  <c:v>8.3</c:v>
                </c:pt>
                <c:pt idx="116">
                  <c:v>8.32</c:v>
                </c:pt>
                <c:pt idx="117">
                  <c:v>8.34</c:v>
                </c:pt>
                <c:pt idx="118">
                  <c:v>8.36</c:v>
                </c:pt>
                <c:pt idx="119">
                  <c:v>8.38</c:v>
                </c:pt>
                <c:pt idx="120">
                  <c:v>8.4</c:v>
                </c:pt>
                <c:pt idx="121">
                  <c:v>8.43</c:v>
                </c:pt>
                <c:pt idx="122">
                  <c:v>8.46</c:v>
                </c:pt>
                <c:pt idx="123">
                  <c:v>8.49</c:v>
                </c:pt>
                <c:pt idx="124">
                  <c:v>8.52</c:v>
                </c:pt>
                <c:pt idx="125">
                  <c:v>8.55</c:v>
                </c:pt>
                <c:pt idx="126">
                  <c:v>8.58</c:v>
                </c:pt>
                <c:pt idx="127">
                  <c:v>8.61</c:v>
                </c:pt>
                <c:pt idx="128">
                  <c:v>8.639999999999999</c:v>
                </c:pt>
                <c:pt idx="129">
                  <c:v>8.67</c:v>
                </c:pt>
                <c:pt idx="130">
                  <c:v>8.7</c:v>
                </c:pt>
                <c:pt idx="131">
                  <c:v>8.7</c:v>
                </c:pt>
                <c:pt idx="132">
                  <c:v>8.7</c:v>
                </c:pt>
                <c:pt idx="133">
                  <c:v>8.7</c:v>
                </c:pt>
                <c:pt idx="134">
                  <c:v>8.7</c:v>
                </c:pt>
                <c:pt idx="135">
                  <c:v>8.7</c:v>
                </c:pt>
                <c:pt idx="136">
                  <c:v>8.7</c:v>
                </c:pt>
                <c:pt idx="137">
                  <c:v>8.7</c:v>
                </c:pt>
                <c:pt idx="138">
                  <c:v>8.7</c:v>
                </c:pt>
                <c:pt idx="139">
                  <c:v>8.7</c:v>
                </c:pt>
                <c:pt idx="140">
                  <c:v>8.7</c:v>
                </c:pt>
                <c:pt idx="141">
                  <c:v>8.67</c:v>
                </c:pt>
                <c:pt idx="142">
                  <c:v>8.639999999999999</c:v>
                </c:pt>
                <c:pt idx="143">
                  <c:v>8.61</c:v>
                </c:pt>
                <c:pt idx="144">
                  <c:v>8.58</c:v>
                </c:pt>
                <c:pt idx="145">
                  <c:v>8.55</c:v>
                </c:pt>
                <c:pt idx="146">
                  <c:v>8.52</c:v>
                </c:pt>
                <c:pt idx="147">
                  <c:v>8.49</c:v>
                </c:pt>
                <c:pt idx="148">
                  <c:v>8.46</c:v>
                </c:pt>
                <c:pt idx="149">
                  <c:v>8.43</c:v>
                </c:pt>
                <c:pt idx="150">
                  <c:v>8.4</c:v>
                </c:pt>
                <c:pt idx="151">
                  <c:v>8.370000000000001</c:v>
                </c:pt>
                <c:pt idx="152">
                  <c:v>8.34</c:v>
                </c:pt>
                <c:pt idx="153">
                  <c:v>8.31</c:v>
                </c:pt>
                <c:pt idx="154">
                  <c:v>8.28</c:v>
                </c:pt>
                <c:pt idx="155">
                  <c:v>8.25</c:v>
                </c:pt>
                <c:pt idx="156">
                  <c:v>8.22</c:v>
                </c:pt>
                <c:pt idx="157">
                  <c:v>8.19</c:v>
                </c:pt>
                <c:pt idx="158">
                  <c:v>8.16</c:v>
                </c:pt>
                <c:pt idx="159">
                  <c:v>8.129999999999999</c:v>
                </c:pt>
                <c:pt idx="160">
                  <c:v>8.1</c:v>
                </c:pt>
                <c:pt idx="161">
                  <c:v>8.07</c:v>
                </c:pt>
                <c:pt idx="162">
                  <c:v>8.04</c:v>
                </c:pt>
                <c:pt idx="163">
                  <c:v>8.01</c:v>
                </c:pt>
                <c:pt idx="164">
                  <c:v>7.9799999999999995</c:v>
                </c:pt>
                <c:pt idx="165">
                  <c:v>7.949999999999999</c:v>
                </c:pt>
                <c:pt idx="166">
                  <c:v>7.92</c:v>
                </c:pt>
                <c:pt idx="167">
                  <c:v>7.89</c:v>
                </c:pt>
                <c:pt idx="168">
                  <c:v>7.859999999999999</c:v>
                </c:pt>
                <c:pt idx="169">
                  <c:v>7.83</c:v>
                </c:pt>
                <c:pt idx="170">
                  <c:v>7.8</c:v>
                </c:pt>
                <c:pt idx="171">
                  <c:v>7.779999999999999</c:v>
                </c:pt>
                <c:pt idx="172">
                  <c:v>7.76</c:v>
                </c:pt>
                <c:pt idx="173">
                  <c:v>7.74</c:v>
                </c:pt>
                <c:pt idx="174">
                  <c:v>7.72</c:v>
                </c:pt>
                <c:pt idx="175">
                  <c:v>7.699999999999999</c:v>
                </c:pt>
                <c:pt idx="176">
                  <c:v>7.68</c:v>
                </c:pt>
                <c:pt idx="177">
                  <c:v>7.66</c:v>
                </c:pt>
                <c:pt idx="178">
                  <c:v>7.64</c:v>
                </c:pt>
                <c:pt idx="179">
                  <c:v>7.619999999999999</c:v>
                </c:pt>
                <c:pt idx="180">
                  <c:v>7.6</c:v>
                </c:pt>
                <c:pt idx="181">
                  <c:v>7.619999999999999</c:v>
                </c:pt>
                <c:pt idx="182">
                  <c:v>7.64</c:v>
                </c:pt>
                <c:pt idx="183">
                  <c:v>7.66</c:v>
                </c:pt>
                <c:pt idx="184">
                  <c:v>7.68</c:v>
                </c:pt>
                <c:pt idx="185">
                  <c:v>7.699999999999999</c:v>
                </c:pt>
                <c:pt idx="186">
                  <c:v>7.72</c:v>
                </c:pt>
                <c:pt idx="187">
                  <c:v>7.74</c:v>
                </c:pt>
                <c:pt idx="188">
                  <c:v>7.76</c:v>
                </c:pt>
                <c:pt idx="189">
                  <c:v>7.779999999999999</c:v>
                </c:pt>
                <c:pt idx="190">
                  <c:v>7.8</c:v>
                </c:pt>
                <c:pt idx="191">
                  <c:v>7.83</c:v>
                </c:pt>
                <c:pt idx="192">
                  <c:v>7.859999999999999</c:v>
                </c:pt>
                <c:pt idx="193">
                  <c:v>7.89</c:v>
                </c:pt>
                <c:pt idx="194">
                  <c:v>7.92</c:v>
                </c:pt>
                <c:pt idx="195">
                  <c:v>7.949999999999999</c:v>
                </c:pt>
                <c:pt idx="196">
                  <c:v>7.9799999999999995</c:v>
                </c:pt>
                <c:pt idx="197">
                  <c:v>8.01</c:v>
                </c:pt>
                <c:pt idx="198">
                  <c:v>8.04</c:v>
                </c:pt>
                <c:pt idx="199">
                  <c:v>8.07</c:v>
                </c:pt>
                <c:pt idx="200">
                  <c:v>8.1</c:v>
                </c:pt>
                <c:pt idx="201">
                  <c:v>8.129999999999999</c:v>
                </c:pt>
                <c:pt idx="202">
                  <c:v>8.16</c:v>
                </c:pt>
                <c:pt idx="203">
                  <c:v>8.19</c:v>
                </c:pt>
                <c:pt idx="204">
                  <c:v>8.22</c:v>
                </c:pt>
                <c:pt idx="205">
                  <c:v>8.25</c:v>
                </c:pt>
                <c:pt idx="206">
                  <c:v>8.28</c:v>
                </c:pt>
                <c:pt idx="207">
                  <c:v>8.31</c:v>
                </c:pt>
                <c:pt idx="208">
                  <c:v>8.34</c:v>
                </c:pt>
                <c:pt idx="209">
                  <c:v>8.370000000000001</c:v>
                </c:pt>
                <c:pt idx="210">
                  <c:v>8.4</c:v>
                </c:pt>
                <c:pt idx="211">
                  <c:v>8.43</c:v>
                </c:pt>
                <c:pt idx="212">
                  <c:v>8.46</c:v>
                </c:pt>
                <c:pt idx="213">
                  <c:v>8.49</c:v>
                </c:pt>
                <c:pt idx="214">
                  <c:v>8.52</c:v>
                </c:pt>
                <c:pt idx="215">
                  <c:v>8.55</c:v>
                </c:pt>
                <c:pt idx="216">
                  <c:v>8.58</c:v>
                </c:pt>
                <c:pt idx="217">
                  <c:v>8.61</c:v>
                </c:pt>
                <c:pt idx="218">
                  <c:v>8.639999999999999</c:v>
                </c:pt>
                <c:pt idx="219">
                  <c:v>8.67</c:v>
                </c:pt>
                <c:pt idx="220">
                  <c:v>8.7</c:v>
                </c:pt>
                <c:pt idx="221">
                  <c:v>8.7</c:v>
                </c:pt>
                <c:pt idx="222">
                  <c:v>8.7</c:v>
                </c:pt>
                <c:pt idx="223">
                  <c:v>8.7</c:v>
                </c:pt>
                <c:pt idx="224">
                  <c:v>8.7</c:v>
                </c:pt>
                <c:pt idx="225">
                  <c:v>8.7</c:v>
                </c:pt>
                <c:pt idx="226">
                  <c:v>8.7</c:v>
                </c:pt>
                <c:pt idx="227">
                  <c:v>8.7</c:v>
                </c:pt>
                <c:pt idx="228">
                  <c:v>8.7</c:v>
                </c:pt>
                <c:pt idx="229">
                  <c:v>8.7</c:v>
                </c:pt>
                <c:pt idx="230">
                  <c:v>8.7</c:v>
                </c:pt>
                <c:pt idx="231">
                  <c:v>8.67</c:v>
                </c:pt>
                <c:pt idx="232">
                  <c:v>8.639999999999999</c:v>
                </c:pt>
                <c:pt idx="233">
                  <c:v>8.61</c:v>
                </c:pt>
                <c:pt idx="234">
                  <c:v>8.58</c:v>
                </c:pt>
                <c:pt idx="235">
                  <c:v>8.55</c:v>
                </c:pt>
                <c:pt idx="236">
                  <c:v>8.52</c:v>
                </c:pt>
                <c:pt idx="237">
                  <c:v>8.49</c:v>
                </c:pt>
                <c:pt idx="238">
                  <c:v>8.46</c:v>
                </c:pt>
                <c:pt idx="239">
                  <c:v>8.43</c:v>
                </c:pt>
                <c:pt idx="240">
                  <c:v>8.4</c:v>
                </c:pt>
                <c:pt idx="241">
                  <c:v>8.38</c:v>
                </c:pt>
                <c:pt idx="242">
                  <c:v>8.36</c:v>
                </c:pt>
                <c:pt idx="243">
                  <c:v>8.34</c:v>
                </c:pt>
                <c:pt idx="244">
                  <c:v>8.32</c:v>
                </c:pt>
                <c:pt idx="245">
                  <c:v>8.3</c:v>
                </c:pt>
                <c:pt idx="246">
                  <c:v>8.28</c:v>
                </c:pt>
                <c:pt idx="247">
                  <c:v>8.26</c:v>
                </c:pt>
                <c:pt idx="248">
                  <c:v>8.24</c:v>
                </c:pt>
                <c:pt idx="249">
                  <c:v>8.219999999999999</c:v>
                </c:pt>
                <c:pt idx="250">
                  <c:v>8.2</c:v>
                </c:pt>
                <c:pt idx="251">
                  <c:v>8.19</c:v>
                </c:pt>
                <c:pt idx="252">
                  <c:v>8.18</c:v>
                </c:pt>
                <c:pt idx="253">
                  <c:v>8.17</c:v>
                </c:pt>
                <c:pt idx="254">
                  <c:v>8.16</c:v>
                </c:pt>
                <c:pt idx="255">
                  <c:v>8.149999999999999</c:v>
                </c:pt>
                <c:pt idx="256">
                  <c:v>8.139999999999999</c:v>
                </c:pt>
                <c:pt idx="257">
                  <c:v>8.129999999999999</c:v>
                </c:pt>
                <c:pt idx="258">
                  <c:v>8.12</c:v>
                </c:pt>
                <c:pt idx="259">
                  <c:v>8.11</c:v>
                </c:pt>
                <c:pt idx="260">
                  <c:v>8.1</c:v>
                </c:pt>
                <c:pt idx="261">
                  <c:v>8.09</c:v>
                </c:pt>
                <c:pt idx="262">
                  <c:v>8.08</c:v>
                </c:pt>
                <c:pt idx="263">
                  <c:v>8.07</c:v>
                </c:pt>
                <c:pt idx="264">
                  <c:v>8.06</c:v>
                </c:pt>
                <c:pt idx="265">
                  <c:v>8.05</c:v>
                </c:pt>
                <c:pt idx="266">
                  <c:v>8.04</c:v>
                </c:pt>
                <c:pt idx="267">
                  <c:v>8.03</c:v>
                </c:pt>
                <c:pt idx="268">
                  <c:v>8.02</c:v>
                </c:pt>
                <c:pt idx="269">
                  <c:v>8.01</c:v>
                </c:pt>
                <c:pt idx="270">
                  <c:v>8</c:v>
                </c:pt>
                <c:pt idx="271">
                  <c:v>7.98</c:v>
                </c:pt>
                <c:pt idx="272">
                  <c:v>7.96</c:v>
                </c:pt>
                <c:pt idx="273">
                  <c:v>7.9399999999999995</c:v>
                </c:pt>
                <c:pt idx="274">
                  <c:v>7.92</c:v>
                </c:pt>
                <c:pt idx="275">
                  <c:v>7.9</c:v>
                </c:pt>
                <c:pt idx="276">
                  <c:v>7.88</c:v>
                </c:pt>
                <c:pt idx="277">
                  <c:v>7.859999999999999</c:v>
                </c:pt>
                <c:pt idx="278">
                  <c:v>7.84</c:v>
                </c:pt>
                <c:pt idx="279">
                  <c:v>7.82</c:v>
                </c:pt>
                <c:pt idx="280">
                  <c:v>7.8</c:v>
                </c:pt>
                <c:pt idx="281">
                  <c:v>7.77</c:v>
                </c:pt>
                <c:pt idx="282">
                  <c:v>7.74</c:v>
                </c:pt>
                <c:pt idx="283">
                  <c:v>7.71</c:v>
                </c:pt>
                <c:pt idx="284">
                  <c:v>7.68</c:v>
                </c:pt>
                <c:pt idx="285">
                  <c:v>7.65</c:v>
                </c:pt>
                <c:pt idx="286">
                  <c:v>7.62</c:v>
                </c:pt>
                <c:pt idx="287">
                  <c:v>7.59</c:v>
                </c:pt>
                <c:pt idx="288">
                  <c:v>7.56</c:v>
                </c:pt>
                <c:pt idx="289">
                  <c:v>7.53</c:v>
                </c:pt>
                <c:pt idx="290">
                  <c:v>7.5</c:v>
                </c:pt>
                <c:pt idx="291">
                  <c:v>7.47</c:v>
                </c:pt>
                <c:pt idx="292">
                  <c:v>7.44</c:v>
                </c:pt>
                <c:pt idx="293">
                  <c:v>7.41</c:v>
                </c:pt>
                <c:pt idx="294">
                  <c:v>7.38</c:v>
                </c:pt>
                <c:pt idx="295">
                  <c:v>7.35</c:v>
                </c:pt>
                <c:pt idx="296">
                  <c:v>7.32</c:v>
                </c:pt>
                <c:pt idx="297">
                  <c:v>7.29</c:v>
                </c:pt>
                <c:pt idx="298">
                  <c:v>7.26</c:v>
                </c:pt>
                <c:pt idx="299">
                  <c:v>7.23</c:v>
                </c:pt>
                <c:pt idx="300">
                  <c:v>7.2</c:v>
                </c:pt>
                <c:pt idx="301">
                  <c:v>7.175</c:v>
                </c:pt>
                <c:pt idx="302">
                  <c:v>7.15</c:v>
                </c:pt>
                <c:pt idx="303">
                  <c:v>7.125</c:v>
                </c:pt>
                <c:pt idx="304">
                  <c:v>7.1</c:v>
                </c:pt>
                <c:pt idx="305">
                  <c:v>7.075</c:v>
                </c:pt>
                <c:pt idx="306">
                  <c:v>7.05</c:v>
                </c:pt>
                <c:pt idx="307">
                  <c:v>7.025</c:v>
                </c:pt>
                <c:pt idx="308">
                  <c:v>7</c:v>
                </c:pt>
                <c:pt idx="309">
                  <c:v>6.957142857142857</c:v>
                </c:pt>
                <c:pt idx="310">
                  <c:v>6.914285714285715</c:v>
                </c:pt>
                <c:pt idx="311">
                  <c:v>6.871428571428572</c:v>
                </c:pt>
                <c:pt idx="312">
                  <c:v>6.828571428571428</c:v>
                </c:pt>
                <c:pt idx="313">
                  <c:v>6.785714285714286</c:v>
                </c:pt>
                <c:pt idx="314">
                  <c:v>6.742857142857143</c:v>
                </c:pt>
                <c:pt idx="315">
                  <c:v>6.7</c:v>
                </c:pt>
                <c:pt idx="316">
                  <c:v>6.66</c:v>
                </c:pt>
                <c:pt idx="317">
                  <c:v>6.62</c:v>
                </c:pt>
                <c:pt idx="318">
                  <c:v>6.58</c:v>
                </c:pt>
                <c:pt idx="319">
                  <c:v>6.54</c:v>
                </c:pt>
                <c:pt idx="320">
                  <c:v>6.5</c:v>
                </c:pt>
                <c:pt idx="321">
                  <c:v>6.425</c:v>
                </c:pt>
                <c:pt idx="322">
                  <c:v>6.35</c:v>
                </c:pt>
                <c:pt idx="323">
                  <c:v>6.275</c:v>
                </c:pt>
                <c:pt idx="324">
                  <c:v>6.2</c:v>
                </c:pt>
                <c:pt idx="325">
                  <c:v>6.075</c:v>
                </c:pt>
                <c:pt idx="326">
                  <c:v>5.95</c:v>
                </c:pt>
                <c:pt idx="327">
                  <c:v>5.825</c:v>
                </c:pt>
                <c:pt idx="328">
                  <c:v>5.7</c:v>
                </c:pt>
                <c:pt idx="329">
                  <c:v>5.371428571428572</c:v>
                </c:pt>
                <c:pt idx="330">
                  <c:v>5.042857142857143</c:v>
                </c:pt>
                <c:pt idx="331">
                  <c:v>4.714285714285714</c:v>
                </c:pt>
                <c:pt idx="332">
                  <c:v>4.385714285714286</c:v>
                </c:pt>
                <c:pt idx="333">
                  <c:v>4.057142857142857</c:v>
                </c:pt>
                <c:pt idx="334">
                  <c:v>3.7285714285714286</c:v>
                </c:pt>
                <c:pt idx="335">
                  <c:v>3.4</c:v>
                </c:pt>
                <c:pt idx="336">
                  <c:v>3.3</c:v>
                </c:pt>
                <c:pt idx="337">
                  <c:v>3.1999999999999997</c:v>
                </c:pt>
                <c:pt idx="338">
                  <c:v>3.1</c:v>
                </c:pt>
                <c:pt idx="339">
                  <c:v>3</c:v>
                </c:pt>
                <c:pt idx="340">
                  <c:v>2.9</c:v>
                </c:pt>
                <c:pt idx="341">
                  <c:v>2.82</c:v>
                </c:pt>
                <c:pt idx="342">
                  <c:v>2.7399999999999998</c:v>
                </c:pt>
                <c:pt idx="343">
                  <c:v>2.66</c:v>
                </c:pt>
                <c:pt idx="344">
                  <c:v>2.58</c:v>
                </c:pt>
                <c:pt idx="345">
                  <c:v>2.5</c:v>
                </c:pt>
                <c:pt idx="346">
                  <c:v>2.34</c:v>
                </c:pt>
                <c:pt idx="347">
                  <c:v>2.18</c:v>
                </c:pt>
                <c:pt idx="348">
                  <c:v>2.02</c:v>
                </c:pt>
                <c:pt idx="349">
                  <c:v>1.8599999999999999</c:v>
                </c:pt>
                <c:pt idx="350">
                  <c:v>1.7</c:v>
                </c:pt>
                <c:pt idx="351">
                  <c:v>1.54</c:v>
                </c:pt>
                <c:pt idx="352">
                  <c:v>1.38</c:v>
                </c:pt>
                <c:pt idx="353">
                  <c:v>1.22</c:v>
                </c:pt>
                <c:pt idx="354">
                  <c:v>1.06</c:v>
                </c:pt>
                <c:pt idx="355">
                  <c:v>0.9</c:v>
                </c:pt>
                <c:pt idx="356">
                  <c:v>0.7200000000000001</c:v>
                </c:pt>
                <c:pt idx="357">
                  <c:v>0.54</c:v>
                </c:pt>
                <c:pt idx="358">
                  <c:v>0.36000000000000004</c:v>
                </c:pt>
                <c:pt idx="359">
                  <c:v>0.18000000000000002</c:v>
                </c:pt>
                <c:pt idx="360">
                  <c:v>0</c:v>
                </c:pt>
              </c:numCache>
            </c:numRef>
          </c:val>
        </c:ser>
        <c:ser>
          <c:idx val="8"/>
          <c:order val="8"/>
          <c:tx>
            <c:strRef>
              <c:f>'Calc Polars'!$M$3</c:f>
              <c:strCache>
                <c:ptCount val="1"/>
                <c:pt idx="0">
                  <c:v>25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Polars'!$M$4:$M$364</c:f>
              <c:numCache>
                <c:ptCount val="361"/>
                <c:pt idx="0">
                  <c:v>0</c:v>
                </c:pt>
                <c:pt idx="1">
                  <c:v>0.18000000000000002</c:v>
                </c:pt>
                <c:pt idx="2">
                  <c:v>0.36000000000000004</c:v>
                </c:pt>
                <c:pt idx="3">
                  <c:v>0.54</c:v>
                </c:pt>
                <c:pt idx="4">
                  <c:v>0.7200000000000001</c:v>
                </c:pt>
                <c:pt idx="5">
                  <c:v>0.9</c:v>
                </c:pt>
                <c:pt idx="6">
                  <c:v>1.06</c:v>
                </c:pt>
                <c:pt idx="7">
                  <c:v>1.22</c:v>
                </c:pt>
                <c:pt idx="8">
                  <c:v>1.38</c:v>
                </c:pt>
                <c:pt idx="9">
                  <c:v>1.54</c:v>
                </c:pt>
                <c:pt idx="10">
                  <c:v>1.7</c:v>
                </c:pt>
                <c:pt idx="11">
                  <c:v>1.8599999999999999</c:v>
                </c:pt>
                <c:pt idx="12">
                  <c:v>2.02</c:v>
                </c:pt>
                <c:pt idx="13">
                  <c:v>2.18</c:v>
                </c:pt>
                <c:pt idx="14">
                  <c:v>2.34</c:v>
                </c:pt>
                <c:pt idx="15">
                  <c:v>2.5</c:v>
                </c:pt>
                <c:pt idx="16">
                  <c:v>2.58</c:v>
                </c:pt>
                <c:pt idx="17">
                  <c:v>2.66</c:v>
                </c:pt>
                <c:pt idx="18">
                  <c:v>2.7399999999999998</c:v>
                </c:pt>
                <c:pt idx="19">
                  <c:v>2.82</c:v>
                </c:pt>
                <c:pt idx="20">
                  <c:v>2.9</c:v>
                </c:pt>
                <c:pt idx="21">
                  <c:v>3</c:v>
                </c:pt>
                <c:pt idx="22">
                  <c:v>3.1</c:v>
                </c:pt>
                <c:pt idx="23">
                  <c:v>3.1999999999999997</c:v>
                </c:pt>
                <c:pt idx="24">
                  <c:v>3.3</c:v>
                </c:pt>
                <c:pt idx="25">
                  <c:v>3.4</c:v>
                </c:pt>
                <c:pt idx="26">
                  <c:v>3.7285714285714286</c:v>
                </c:pt>
                <c:pt idx="27">
                  <c:v>4.057142857142857</c:v>
                </c:pt>
                <c:pt idx="28">
                  <c:v>4.385714285714286</c:v>
                </c:pt>
                <c:pt idx="29">
                  <c:v>4.714285714285714</c:v>
                </c:pt>
                <c:pt idx="30">
                  <c:v>5.042857142857143</c:v>
                </c:pt>
                <c:pt idx="31">
                  <c:v>5.371428571428572</c:v>
                </c:pt>
                <c:pt idx="32">
                  <c:v>5.7</c:v>
                </c:pt>
                <c:pt idx="33">
                  <c:v>5.825</c:v>
                </c:pt>
                <c:pt idx="34">
                  <c:v>5.95</c:v>
                </c:pt>
                <c:pt idx="35">
                  <c:v>6.075</c:v>
                </c:pt>
                <c:pt idx="36">
                  <c:v>6.2</c:v>
                </c:pt>
                <c:pt idx="37">
                  <c:v>6.275</c:v>
                </c:pt>
                <c:pt idx="38">
                  <c:v>6.35</c:v>
                </c:pt>
                <c:pt idx="39">
                  <c:v>6.425</c:v>
                </c:pt>
                <c:pt idx="40">
                  <c:v>6.5</c:v>
                </c:pt>
                <c:pt idx="41">
                  <c:v>6.56</c:v>
                </c:pt>
                <c:pt idx="42">
                  <c:v>6.62</c:v>
                </c:pt>
                <c:pt idx="43">
                  <c:v>6.68</c:v>
                </c:pt>
                <c:pt idx="44">
                  <c:v>6.74</c:v>
                </c:pt>
                <c:pt idx="45">
                  <c:v>6.8</c:v>
                </c:pt>
                <c:pt idx="46">
                  <c:v>6.8428571428571425</c:v>
                </c:pt>
                <c:pt idx="47">
                  <c:v>6.885714285714285</c:v>
                </c:pt>
                <c:pt idx="48">
                  <c:v>6.928571428571428</c:v>
                </c:pt>
                <c:pt idx="49">
                  <c:v>6.9714285714285715</c:v>
                </c:pt>
                <c:pt idx="50">
                  <c:v>7.014285714285714</c:v>
                </c:pt>
                <c:pt idx="51">
                  <c:v>7.057142857142857</c:v>
                </c:pt>
                <c:pt idx="52">
                  <c:v>7.1</c:v>
                </c:pt>
                <c:pt idx="53">
                  <c:v>7.125</c:v>
                </c:pt>
                <c:pt idx="54">
                  <c:v>7.1499999999999995</c:v>
                </c:pt>
                <c:pt idx="55">
                  <c:v>7.175</c:v>
                </c:pt>
                <c:pt idx="56">
                  <c:v>7.199999999999999</c:v>
                </c:pt>
                <c:pt idx="57">
                  <c:v>7.225</c:v>
                </c:pt>
                <c:pt idx="58">
                  <c:v>7.25</c:v>
                </c:pt>
                <c:pt idx="59">
                  <c:v>7.2749999999999995</c:v>
                </c:pt>
                <c:pt idx="60">
                  <c:v>7.3</c:v>
                </c:pt>
                <c:pt idx="61">
                  <c:v>7.34</c:v>
                </c:pt>
                <c:pt idx="62">
                  <c:v>7.38</c:v>
                </c:pt>
                <c:pt idx="63">
                  <c:v>7.42</c:v>
                </c:pt>
                <c:pt idx="64">
                  <c:v>7.46</c:v>
                </c:pt>
                <c:pt idx="65">
                  <c:v>7.5</c:v>
                </c:pt>
                <c:pt idx="66">
                  <c:v>7.54</c:v>
                </c:pt>
                <c:pt idx="67">
                  <c:v>7.58</c:v>
                </c:pt>
                <c:pt idx="68">
                  <c:v>7.62</c:v>
                </c:pt>
                <c:pt idx="69">
                  <c:v>7.66</c:v>
                </c:pt>
                <c:pt idx="70">
                  <c:v>7.7</c:v>
                </c:pt>
                <c:pt idx="71">
                  <c:v>7.720000000000001</c:v>
                </c:pt>
                <c:pt idx="72">
                  <c:v>7.74</c:v>
                </c:pt>
                <c:pt idx="73">
                  <c:v>7.76</c:v>
                </c:pt>
                <c:pt idx="74">
                  <c:v>7.78</c:v>
                </c:pt>
                <c:pt idx="75">
                  <c:v>7.800000000000001</c:v>
                </c:pt>
                <c:pt idx="76">
                  <c:v>7.82</c:v>
                </c:pt>
                <c:pt idx="77">
                  <c:v>7.84</c:v>
                </c:pt>
                <c:pt idx="78">
                  <c:v>7.86</c:v>
                </c:pt>
                <c:pt idx="79">
                  <c:v>7.880000000000001</c:v>
                </c:pt>
                <c:pt idx="80">
                  <c:v>7.9</c:v>
                </c:pt>
                <c:pt idx="81">
                  <c:v>7.92</c:v>
                </c:pt>
                <c:pt idx="82">
                  <c:v>7.94</c:v>
                </c:pt>
                <c:pt idx="83">
                  <c:v>7.96</c:v>
                </c:pt>
                <c:pt idx="84">
                  <c:v>7.98</c:v>
                </c:pt>
                <c:pt idx="85">
                  <c:v>8</c:v>
                </c:pt>
                <c:pt idx="86">
                  <c:v>8.02</c:v>
                </c:pt>
                <c:pt idx="87">
                  <c:v>8.04</c:v>
                </c:pt>
                <c:pt idx="88">
                  <c:v>8.06</c:v>
                </c:pt>
                <c:pt idx="89">
                  <c:v>8.08</c:v>
                </c:pt>
                <c:pt idx="90">
                  <c:v>8.1</c:v>
                </c:pt>
                <c:pt idx="91">
                  <c:v>8.12</c:v>
                </c:pt>
                <c:pt idx="92">
                  <c:v>8.14</c:v>
                </c:pt>
                <c:pt idx="93">
                  <c:v>8.16</c:v>
                </c:pt>
                <c:pt idx="94">
                  <c:v>8.18</c:v>
                </c:pt>
                <c:pt idx="95">
                  <c:v>8.2</c:v>
                </c:pt>
                <c:pt idx="96">
                  <c:v>8.22</c:v>
                </c:pt>
                <c:pt idx="97">
                  <c:v>8.24</c:v>
                </c:pt>
                <c:pt idx="98">
                  <c:v>8.26</c:v>
                </c:pt>
                <c:pt idx="99">
                  <c:v>8.280000000000001</c:v>
                </c:pt>
                <c:pt idx="100">
                  <c:v>8.3</c:v>
                </c:pt>
                <c:pt idx="101">
                  <c:v>8.32</c:v>
                </c:pt>
                <c:pt idx="102">
                  <c:v>8.34</c:v>
                </c:pt>
                <c:pt idx="103">
                  <c:v>8.360000000000001</c:v>
                </c:pt>
                <c:pt idx="104">
                  <c:v>8.38</c:v>
                </c:pt>
                <c:pt idx="105">
                  <c:v>8.4</c:v>
                </c:pt>
                <c:pt idx="106">
                  <c:v>8.42</c:v>
                </c:pt>
                <c:pt idx="107">
                  <c:v>8.44</c:v>
                </c:pt>
                <c:pt idx="108">
                  <c:v>8.46</c:v>
                </c:pt>
                <c:pt idx="109">
                  <c:v>8.48</c:v>
                </c:pt>
                <c:pt idx="110">
                  <c:v>8.5</c:v>
                </c:pt>
                <c:pt idx="111">
                  <c:v>8.55</c:v>
                </c:pt>
                <c:pt idx="112">
                  <c:v>8.6</c:v>
                </c:pt>
                <c:pt idx="113">
                  <c:v>8.65</c:v>
                </c:pt>
                <c:pt idx="114">
                  <c:v>8.7</c:v>
                </c:pt>
                <c:pt idx="115">
                  <c:v>8.75</c:v>
                </c:pt>
                <c:pt idx="116">
                  <c:v>8.8</c:v>
                </c:pt>
                <c:pt idx="117">
                  <c:v>8.85</c:v>
                </c:pt>
                <c:pt idx="118">
                  <c:v>8.9</c:v>
                </c:pt>
                <c:pt idx="119">
                  <c:v>8.95</c:v>
                </c:pt>
                <c:pt idx="120">
                  <c:v>9</c:v>
                </c:pt>
                <c:pt idx="121">
                  <c:v>9.06</c:v>
                </c:pt>
                <c:pt idx="122">
                  <c:v>9.12</c:v>
                </c:pt>
                <c:pt idx="123">
                  <c:v>9.18</c:v>
                </c:pt>
                <c:pt idx="124">
                  <c:v>9.24</c:v>
                </c:pt>
                <c:pt idx="125">
                  <c:v>9.3</c:v>
                </c:pt>
                <c:pt idx="126">
                  <c:v>9.36</c:v>
                </c:pt>
                <c:pt idx="127">
                  <c:v>9.42</c:v>
                </c:pt>
                <c:pt idx="128">
                  <c:v>9.48</c:v>
                </c:pt>
                <c:pt idx="129">
                  <c:v>9.54</c:v>
                </c:pt>
                <c:pt idx="130">
                  <c:v>9.6</c:v>
                </c:pt>
                <c:pt idx="131">
                  <c:v>9.629999999999999</c:v>
                </c:pt>
                <c:pt idx="132">
                  <c:v>9.66</c:v>
                </c:pt>
                <c:pt idx="133">
                  <c:v>9.69</c:v>
                </c:pt>
                <c:pt idx="134">
                  <c:v>9.72</c:v>
                </c:pt>
                <c:pt idx="135">
                  <c:v>9.75</c:v>
                </c:pt>
                <c:pt idx="136">
                  <c:v>9.78</c:v>
                </c:pt>
                <c:pt idx="137">
                  <c:v>9.81</c:v>
                </c:pt>
                <c:pt idx="138">
                  <c:v>9.84</c:v>
                </c:pt>
                <c:pt idx="139">
                  <c:v>9.870000000000001</c:v>
                </c:pt>
                <c:pt idx="140">
                  <c:v>9.9</c:v>
                </c:pt>
                <c:pt idx="141">
                  <c:v>9.91</c:v>
                </c:pt>
                <c:pt idx="142">
                  <c:v>9.92</c:v>
                </c:pt>
                <c:pt idx="143">
                  <c:v>9.93</c:v>
                </c:pt>
                <c:pt idx="144">
                  <c:v>9.94</c:v>
                </c:pt>
                <c:pt idx="145">
                  <c:v>9.95</c:v>
                </c:pt>
                <c:pt idx="146">
                  <c:v>9.96</c:v>
                </c:pt>
                <c:pt idx="147">
                  <c:v>9.97</c:v>
                </c:pt>
                <c:pt idx="148">
                  <c:v>9.98</c:v>
                </c:pt>
                <c:pt idx="149">
                  <c:v>9.99</c:v>
                </c:pt>
                <c:pt idx="150">
                  <c:v>10</c:v>
                </c:pt>
                <c:pt idx="151">
                  <c:v>9.95</c:v>
                </c:pt>
                <c:pt idx="152">
                  <c:v>9.9</c:v>
                </c:pt>
                <c:pt idx="153">
                  <c:v>9.85</c:v>
                </c:pt>
                <c:pt idx="154">
                  <c:v>9.8</c:v>
                </c:pt>
                <c:pt idx="155">
                  <c:v>9.75</c:v>
                </c:pt>
                <c:pt idx="156">
                  <c:v>9.7</c:v>
                </c:pt>
                <c:pt idx="157">
                  <c:v>9.65</c:v>
                </c:pt>
                <c:pt idx="158">
                  <c:v>9.6</c:v>
                </c:pt>
                <c:pt idx="159">
                  <c:v>9.55</c:v>
                </c:pt>
                <c:pt idx="160">
                  <c:v>9.5</c:v>
                </c:pt>
                <c:pt idx="161">
                  <c:v>9.45</c:v>
                </c:pt>
                <c:pt idx="162">
                  <c:v>9.4</c:v>
                </c:pt>
                <c:pt idx="163">
                  <c:v>9.35</c:v>
                </c:pt>
                <c:pt idx="164">
                  <c:v>9.3</c:v>
                </c:pt>
                <c:pt idx="165">
                  <c:v>9.25</c:v>
                </c:pt>
                <c:pt idx="166">
                  <c:v>9.2</c:v>
                </c:pt>
                <c:pt idx="167">
                  <c:v>9.15</c:v>
                </c:pt>
                <c:pt idx="168">
                  <c:v>9.1</c:v>
                </c:pt>
                <c:pt idx="169">
                  <c:v>9.05</c:v>
                </c:pt>
                <c:pt idx="170">
                  <c:v>9</c:v>
                </c:pt>
                <c:pt idx="171">
                  <c:v>8.95</c:v>
                </c:pt>
                <c:pt idx="172">
                  <c:v>8.9</c:v>
                </c:pt>
                <c:pt idx="173">
                  <c:v>8.85</c:v>
                </c:pt>
                <c:pt idx="174">
                  <c:v>8.8</c:v>
                </c:pt>
                <c:pt idx="175">
                  <c:v>8.75</c:v>
                </c:pt>
                <c:pt idx="176">
                  <c:v>8.7</c:v>
                </c:pt>
                <c:pt idx="177">
                  <c:v>8.65</c:v>
                </c:pt>
                <c:pt idx="178">
                  <c:v>8.6</c:v>
                </c:pt>
                <c:pt idx="179">
                  <c:v>8.55</c:v>
                </c:pt>
                <c:pt idx="180">
                  <c:v>8.5</c:v>
                </c:pt>
                <c:pt idx="181">
                  <c:v>8.55</c:v>
                </c:pt>
                <c:pt idx="182">
                  <c:v>8.6</c:v>
                </c:pt>
                <c:pt idx="183">
                  <c:v>8.65</c:v>
                </c:pt>
                <c:pt idx="184">
                  <c:v>8.7</c:v>
                </c:pt>
                <c:pt idx="185">
                  <c:v>8.75</c:v>
                </c:pt>
                <c:pt idx="186">
                  <c:v>8.8</c:v>
                </c:pt>
                <c:pt idx="187">
                  <c:v>8.85</c:v>
                </c:pt>
                <c:pt idx="188">
                  <c:v>8.9</c:v>
                </c:pt>
                <c:pt idx="189">
                  <c:v>8.95</c:v>
                </c:pt>
                <c:pt idx="190">
                  <c:v>9</c:v>
                </c:pt>
                <c:pt idx="191">
                  <c:v>9.05</c:v>
                </c:pt>
                <c:pt idx="192">
                  <c:v>9.1</c:v>
                </c:pt>
                <c:pt idx="193">
                  <c:v>9.15</c:v>
                </c:pt>
                <c:pt idx="194">
                  <c:v>9.2</c:v>
                </c:pt>
                <c:pt idx="195">
                  <c:v>9.25</c:v>
                </c:pt>
                <c:pt idx="196">
                  <c:v>9.3</c:v>
                </c:pt>
                <c:pt idx="197">
                  <c:v>9.35</c:v>
                </c:pt>
                <c:pt idx="198">
                  <c:v>9.4</c:v>
                </c:pt>
                <c:pt idx="199">
                  <c:v>9.45</c:v>
                </c:pt>
                <c:pt idx="200">
                  <c:v>9.5</c:v>
                </c:pt>
                <c:pt idx="201">
                  <c:v>9.55</c:v>
                </c:pt>
                <c:pt idx="202">
                  <c:v>9.6</c:v>
                </c:pt>
                <c:pt idx="203">
                  <c:v>9.65</c:v>
                </c:pt>
                <c:pt idx="204">
                  <c:v>9.7</c:v>
                </c:pt>
                <c:pt idx="205">
                  <c:v>9.75</c:v>
                </c:pt>
                <c:pt idx="206">
                  <c:v>9.8</c:v>
                </c:pt>
                <c:pt idx="207">
                  <c:v>9.85</c:v>
                </c:pt>
                <c:pt idx="208">
                  <c:v>9.9</c:v>
                </c:pt>
                <c:pt idx="209">
                  <c:v>9.95</c:v>
                </c:pt>
                <c:pt idx="210">
                  <c:v>10</c:v>
                </c:pt>
                <c:pt idx="211">
                  <c:v>9.99</c:v>
                </c:pt>
                <c:pt idx="212">
                  <c:v>9.98</c:v>
                </c:pt>
                <c:pt idx="213">
                  <c:v>9.97</c:v>
                </c:pt>
                <c:pt idx="214">
                  <c:v>9.96</c:v>
                </c:pt>
                <c:pt idx="215">
                  <c:v>9.95</c:v>
                </c:pt>
                <c:pt idx="216">
                  <c:v>9.94</c:v>
                </c:pt>
                <c:pt idx="217">
                  <c:v>9.93</c:v>
                </c:pt>
                <c:pt idx="218">
                  <c:v>9.92</c:v>
                </c:pt>
                <c:pt idx="219">
                  <c:v>9.91</c:v>
                </c:pt>
                <c:pt idx="220">
                  <c:v>9.9</c:v>
                </c:pt>
                <c:pt idx="221">
                  <c:v>9.870000000000001</c:v>
                </c:pt>
                <c:pt idx="222">
                  <c:v>9.84</c:v>
                </c:pt>
                <c:pt idx="223">
                  <c:v>9.81</c:v>
                </c:pt>
                <c:pt idx="224">
                  <c:v>9.78</c:v>
                </c:pt>
                <c:pt idx="225">
                  <c:v>9.75</c:v>
                </c:pt>
                <c:pt idx="226">
                  <c:v>9.72</c:v>
                </c:pt>
                <c:pt idx="227">
                  <c:v>9.69</c:v>
                </c:pt>
                <c:pt idx="228">
                  <c:v>9.66</c:v>
                </c:pt>
                <c:pt idx="229">
                  <c:v>9.629999999999999</c:v>
                </c:pt>
                <c:pt idx="230">
                  <c:v>9.6</c:v>
                </c:pt>
                <c:pt idx="231">
                  <c:v>9.54</c:v>
                </c:pt>
                <c:pt idx="232">
                  <c:v>9.48</c:v>
                </c:pt>
                <c:pt idx="233">
                  <c:v>9.42</c:v>
                </c:pt>
                <c:pt idx="234">
                  <c:v>9.36</c:v>
                </c:pt>
                <c:pt idx="235">
                  <c:v>9.3</c:v>
                </c:pt>
                <c:pt idx="236">
                  <c:v>9.24</c:v>
                </c:pt>
                <c:pt idx="237">
                  <c:v>9.18</c:v>
                </c:pt>
                <c:pt idx="238">
                  <c:v>9.12</c:v>
                </c:pt>
                <c:pt idx="239">
                  <c:v>9.06</c:v>
                </c:pt>
                <c:pt idx="240">
                  <c:v>9</c:v>
                </c:pt>
                <c:pt idx="241">
                  <c:v>8.95</c:v>
                </c:pt>
                <c:pt idx="242">
                  <c:v>8.9</c:v>
                </c:pt>
                <c:pt idx="243">
                  <c:v>8.85</c:v>
                </c:pt>
                <c:pt idx="244">
                  <c:v>8.8</c:v>
                </c:pt>
                <c:pt idx="245">
                  <c:v>8.75</c:v>
                </c:pt>
                <c:pt idx="246">
                  <c:v>8.7</c:v>
                </c:pt>
                <c:pt idx="247">
                  <c:v>8.65</c:v>
                </c:pt>
                <c:pt idx="248">
                  <c:v>8.6</c:v>
                </c:pt>
                <c:pt idx="249">
                  <c:v>8.55</c:v>
                </c:pt>
                <c:pt idx="250">
                  <c:v>8.5</c:v>
                </c:pt>
                <c:pt idx="251">
                  <c:v>8.48</c:v>
                </c:pt>
                <c:pt idx="252">
                  <c:v>8.46</c:v>
                </c:pt>
                <c:pt idx="253">
                  <c:v>8.44</c:v>
                </c:pt>
                <c:pt idx="254">
                  <c:v>8.42</c:v>
                </c:pt>
                <c:pt idx="255">
                  <c:v>8.4</c:v>
                </c:pt>
                <c:pt idx="256">
                  <c:v>8.38</c:v>
                </c:pt>
                <c:pt idx="257">
                  <c:v>8.360000000000001</c:v>
                </c:pt>
                <c:pt idx="258">
                  <c:v>8.34</c:v>
                </c:pt>
                <c:pt idx="259">
                  <c:v>8.32</c:v>
                </c:pt>
                <c:pt idx="260">
                  <c:v>8.3</c:v>
                </c:pt>
                <c:pt idx="261">
                  <c:v>8.280000000000001</c:v>
                </c:pt>
                <c:pt idx="262">
                  <c:v>8.26</c:v>
                </c:pt>
                <c:pt idx="263">
                  <c:v>8.24</c:v>
                </c:pt>
                <c:pt idx="264">
                  <c:v>8.22</c:v>
                </c:pt>
                <c:pt idx="265">
                  <c:v>8.2</c:v>
                </c:pt>
                <c:pt idx="266">
                  <c:v>8.18</c:v>
                </c:pt>
                <c:pt idx="267">
                  <c:v>8.16</c:v>
                </c:pt>
                <c:pt idx="268">
                  <c:v>8.14</c:v>
                </c:pt>
                <c:pt idx="269">
                  <c:v>8.12</c:v>
                </c:pt>
                <c:pt idx="270">
                  <c:v>8.1</c:v>
                </c:pt>
                <c:pt idx="271">
                  <c:v>8.08</c:v>
                </c:pt>
                <c:pt idx="272">
                  <c:v>8.06</c:v>
                </c:pt>
                <c:pt idx="273">
                  <c:v>8.04</c:v>
                </c:pt>
                <c:pt idx="274">
                  <c:v>8.02</c:v>
                </c:pt>
                <c:pt idx="275">
                  <c:v>8</c:v>
                </c:pt>
                <c:pt idx="276">
                  <c:v>7.98</c:v>
                </c:pt>
                <c:pt idx="277">
                  <c:v>7.96</c:v>
                </c:pt>
                <c:pt idx="278">
                  <c:v>7.94</c:v>
                </c:pt>
                <c:pt idx="279">
                  <c:v>7.92</c:v>
                </c:pt>
                <c:pt idx="280">
                  <c:v>7.9</c:v>
                </c:pt>
                <c:pt idx="281">
                  <c:v>7.880000000000001</c:v>
                </c:pt>
                <c:pt idx="282">
                  <c:v>7.86</c:v>
                </c:pt>
                <c:pt idx="283">
                  <c:v>7.84</c:v>
                </c:pt>
                <c:pt idx="284">
                  <c:v>7.82</c:v>
                </c:pt>
                <c:pt idx="285">
                  <c:v>7.800000000000001</c:v>
                </c:pt>
                <c:pt idx="286">
                  <c:v>7.78</c:v>
                </c:pt>
                <c:pt idx="287">
                  <c:v>7.76</c:v>
                </c:pt>
                <c:pt idx="288">
                  <c:v>7.74</c:v>
                </c:pt>
                <c:pt idx="289">
                  <c:v>7.720000000000001</c:v>
                </c:pt>
                <c:pt idx="290">
                  <c:v>7.7</c:v>
                </c:pt>
                <c:pt idx="291">
                  <c:v>7.66</c:v>
                </c:pt>
                <c:pt idx="292">
                  <c:v>7.62</c:v>
                </c:pt>
                <c:pt idx="293">
                  <c:v>7.58</c:v>
                </c:pt>
                <c:pt idx="294">
                  <c:v>7.54</c:v>
                </c:pt>
                <c:pt idx="295">
                  <c:v>7.5</c:v>
                </c:pt>
                <c:pt idx="296">
                  <c:v>7.46</c:v>
                </c:pt>
                <c:pt idx="297">
                  <c:v>7.42</c:v>
                </c:pt>
                <c:pt idx="298">
                  <c:v>7.38</c:v>
                </c:pt>
                <c:pt idx="299">
                  <c:v>7.34</c:v>
                </c:pt>
                <c:pt idx="300">
                  <c:v>7.3</c:v>
                </c:pt>
                <c:pt idx="301">
                  <c:v>7.2749999999999995</c:v>
                </c:pt>
                <c:pt idx="302">
                  <c:v>7.25</c:v>
                </c:pt>
                <c:pt idx="303">
                  <c:v>7.225</c:v>
                </c:pt>
                <c:pt idx="304">
                  <c:v>7.199999999999999</c:v>
                </c:pt>
                <c:pt idx="305">
                  <c:v>7.175</c:v>
                </c:pt>
                <c:pt idx="306">
                  <c:v>7.1499999999999995</c:v>
                </c:pt>
                <c:pt idx="307">
                  <c:v>7.125</c:v>
                </c:pt>
                <c:pt idx="308">
                  <c:v>7.1</c:v>
                </c:pt>
                <c:pt idx="309">
                  <c:v>7.057142857142857</c:v>
                </c:pt>
                <c:pt idx="310">
                  <c:v>7.014285714285714</c:v>
                </c:pt>
                <c:pt idx="311">
                  <c:v>6.9714285714285715</c:v>
                </c:pt>
                <c:pt idx="312">
                  <c:v>6.928571428571428</c:v>
                </c:pt>
                <c:pt idx="313">
                  <c:v>6.885714285714285</c:v>
                </c:pt>
                <c:pt idx="314">
                  <c:v>6.8428571428571425</c:v>
                </c:pt>
                <c:pt idx="315">
                  <c:v>6.8</c:v>
                </c:pt>
                <c:pt idx="316">
                  <c:v>6.74</c:v>
                </c:pt>
                <c:pt idx="317">
                  <c:v>6.68</c:v>
                </c:pt>
                <c:pt idx="318">
                  <c:v>6.62</c:v>
                </c:pt>
                <c:pt idx="319">
                  <c:v>6.56</c:v>
                </c:pt>
                <c:pt idx="320">
                  <c:v>6.5</c:v>
                </c:pt>
                <c:pt idx="321">
                  <c:v>6.425</c:v>
                </c:pt>
                <c:pt idx="322">
                  <c:v>6.35</c:v>
                </c:pt>
                <c:pt idx="323">
                  <c:v>6.275</c:v>
                </c:pt>
                <c:pt idx="324">
                  <c:v>6.2</c:v>
                </c:pt>
                <c:pt idx="325">
                  <c:v>6.075</c:v>
                </c:pt>
                <c:pt idx="326">
                  <c:v>5.95</c:v>
                </c:pt>
                <c:pt idx="327">
                  <c:v>5.825</c:v>
                </c:pt>
                <c:pt idx="328">
                  <c:v>5.7</c:v>
                </c:pt>
                <c:pt idx="329">
                  <c:v>5.371428571428572</c:v>
                </c:pt>
                <c:pt idx="330">
                  <c:v>5.042857142857143</c:v>
                </c:pt>
                <c:pt idx="331">
                  <c:v>4.714285714285714</c:v>
                </c:pt>
                <c:pt idx="332">
                  <c:v>4.385714285714286</c:v>
                </c:pt>
                <c:pt idx="333">
                  <c:v>4.057142857142857</c:v>
                </c:pt>
                <c:pt idx="334">
                  <c:v>3.7285714285714286</c:v>
                </c:pt>
                <c:pt idx="335">
                  <c:v>3.4</c:v>
                </c:pt>
                <c:pt idx="336">
                  <c:v>3.3</c:v>
                </c:pt>
                <c:pt idx="337">
                  <c:v>3.1999999999999997</c:v>
                </c:pt>
                <c:pt idx="338">
                  <c:v>3.1</c:v>
                </c:pt>
                <c:pt idx="339">
                  <c:v>3</c:v>
                </c:pt>
                <c:pt idx="340">
                  <c:v>2.9</c:v>
                </c:pt>
                <c:pt idx="341">
                  <c:v>2.82</c:v>
                </c:pt>
                <c:pt idx="342">
                  <c:v>2.7399999999999998</c:v>
                </c:pt>
                <c:pt idx="343">
                  <c:v>2.66</c:v>
                </c:pt>
                <c:pt idx="344">
                  <c:v>2.58</c:v>
                </c:pt>
                <c:pt idx="345">
                  <c:v>2.5</c:v>
                </c:pt>
                <c:pt idx="346">
                  <c:v>2.34</c:v>
                </c:pt>
                <c:pt idx="347">
                  <c:v>2.18</c:v>
                </c:pt>
                <c:pt idx="348">
                  <c:v>2.02</c:v>
                </c:pt>
                <c:pt idx="349">
                  <c:v>1.8599999999999999</c:v>
                </c:pt>
                <c:pt idx="350">
                  <c:v>1.7</c:v>
                </c:pt>
                <c:pt idx="351">
                  <c:v>1.54</c:v>
                </c:pt>
                <c:pt idx="352">
                  <c:v>1.38</c:v>
                </c:pt>
                <c:pt idx="353">
                  <c:v>1.22</c:v>
                </c:pt>
                <c:pt idx="354">
                  <c:v>1.06</c:v>
                </c:pt>
                <c:pt idx="355">
                  <c:v>0.9</c:v>
                </c:pt>
                <c:pt idx="356">
                  <c:v>0.7200000000000001</c:v>
                </c:pt>
                <c:pt idx="357">
                  <c:v>0.54</c:v>
                </c:pt>
                <c:pt idx="358">
                  <c:v>0.36000000000000004</c:v>
                </c:pt>
                <c:pt idx="359">
                  <c:v>0.18000000000000002</c:v>
                </c:pt>
                <c:pt idx="360">
                  <c:v>0</c:v>
                </c:pt>
              </c:numCache>
            </c:numRef>
          </c:val>
        </c:ser>
        <c:ser>
          <c:idx val="9"/>
          <c:order val="9"/>
          <c:tx>
            <c:strRef>
              <c:f>'Calc Polars'!$N$3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Polars'!$N$4:$N$364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0.9600000000000001</c:v>
                </c:pt>
                <c:pt idx="7">
                  <c:v>1.12</c:v>
                </c:pt>
                <c:pt idx="8">
                  <c:v>1.28</c:v>
                </c:pt>
                <c:pt idx="9">
                  <c:v>1.4400000000000002</c:v>
                </c:pt>
                <c:pt idx="10">
                  <c:v>1.6</c:v>
                </c:pt>
                <c:pt idx="11">
                  <c:v>1.76</c:v>
                </c:pt>
                <c:pt idx="12">
                  <c:v>1.92</c:v>
                </c:pt>
                <c:pt idx="13">
                  <c:v>2.08</c:v>
                </c:pt>
                <c:pt idx="14">
                  <c:v>2.2399999999999998</c:v>
                </c:pt>
                <c:pt idx="15">
                  <c:v>2.4</c:v>
                </c:pt>
                <c:pt idx="16">
                  <c:v>2.46</c:v>
                </c:pt>
                <c:pt idx="17">
                  <c:v>2.52</c:v>
                </c:pt>
                <c:pt idx="18">
                  <c:v>2.58</c:v>
                </c:pt>
                <c:pt idx="19">
                  <c:v>2.64</c:v>
                </c:pt>
                <c:pt idx="20">
                  <c:v>2.7</c:v>
                </c:pt>
                <c:pt idx="21">
                  <c:v>2.8000000000000003</c:v>
                </c:pt>
                <c:pt idx="22">
                  <c:v>2.9000000000000004</c:v>
                </c:pt>
                <c:pt idx="23">
                  <c:v>3</c:v>
                </c:pt>
                <c:pt idx="24">
                  <c:v>3.1</c:v>
                </c:pt>
                <c:pt idx="25">
                  <c:v>3.2</c:v>
                </c:pt>
                <c:pt idx="26">
                  <c:v>3.5142857142857147</c:v>
                </c:pt>
                <c:pt idx="27">
                  <c:v>3.8285714285714287</c:v>
                </c:pt>
                <c:pt idx="28">
                  <c:v>4.142857142857143</c:v>
                </c:pt>
                <c:pt idx="29">
                  <c:v>4.457142857142857</c:v>
                </c:pt>
                <c:pt idx="30">
                  <c:v>4.771428571428571</c:v>
                </c:pt>
                <c:pt idx="31">
                  <c:v>5.085714285714286</c:v>
                </c:pt>
                <c:pt idx="32">
                  <c:v>5.4</c:v>
                </c:pt>
                <c:pt idx="33">
                  <c:v>5.575</c:v>
                </c:pt>
                <c:pt idx="34">
                  <c:v>5.75</c:v>
                </c:pt>
                <c:pt idx="35">
                  <c:v>5.925</c:v>
                </c:pt>
                <c:pt idx="36">
                  <c:v>6.1</c:v>
                </c:pt>
                <c:pt idx="37">
                  <c:v>6.199999999999999</c:v>
                </c:pt>
                <c:pt idx="38">
                  <c:v>6.3</c:v>
                </c:pt>
                <c:pt idx="39">
                  <c:v>6.4</c:v>
                </c:pt>
                <c:pt idx="40">
                  <c:v>6.5</c:v>
                </c:pt>
                <c:pt idx="41">
                  <c:v>6.56</c:v>
                </c:pt>
                <c:pt idx="42">
                  <c:v>6.62</c:v>
                </c:pt>
                <c:pt idx="43">
                  <c:v>6.68</c:v>
                </c:pt>
                <c:pt idx="44">
                  <c:v>6.74</c:v>
                </c:pt>
                <c:pt idx="45">
                  <c:v>6.8</c:v>
                </c:pt>
                <c:pt idx="46">
                  <c:v>6.8428571428571425</c:v>
                </c:pt>
                <c:pt idx="47">
                  <c:v>6.885714285714285</c:v>
                </c:pt>
                <c:pt idx="48">
                  <c:v>6.928571428571428</c:v>
                </c:pt>
                <c:pt idx="49">
                  <c:v>6.9714285714285715</c:v>
                </c:pt>
                <c:pt idx="50">
                  <c:v>7.014285714285714</c:v>
                </c:pt>
                <c:pt idx="51">
                  <c:v>7.057142857142857</c:v>
                </c:pt>
                <c:pt idx="52">
                  <c:v>7.1</c:v>
                </c:pt>
                <c:pt idx="53">
                  <c:v>7.137499999999999</c:v>
                </c:pt>
                <c:pt idx="54">
                  <c:v>7.175</c:v>
                </c:pt>
                <c:pt idx="55">
                  <c:v>7.2125</c:v>
                </c:pt>
                <c:pt idx="56">
                  <c:v>7.25</c:v>
                </c:pt>
                <c:pt idx="57">
                  <c:v>7.2875</c:v>
                </c:pt>
                <c:pt idx="58">
                  <c:v>7.325</c:v>
                </c:pt>
                <c:pt idx="59">
                  <c:v>7.362500000000001</c:v>
                </c:pt>
                <c:pt idx="60">
                  <c:v>7.4</c:v>
                </c:pt>
                <c:pt idx="61">
                  <c:v>7.44</c:v>
                </c:pt>
                <c:pt idx="62">
                  <c:v>7.48</c:v>
                </c:pt>
                <c:pt idx="63">
                  <c:v>7.5200000000000005</c:v>
                </c:pt>
                <c:pt idx="64">
                  <c:v>7.5600000000000005</c:v>
                </c:pt>
                <c:pt idx="65">
                  <c:v>7.6</c:v>
                </c:pt>
                <c:pt idx="66">
                  <c:v>7.64</c:v>
                </c:pt>
                <c:pt idx="67">
                  <c:v>7.68</c:v>
                </c:pt>
                <c:pt idx="68">
                  <c:v>7.72</c:v>
                </c:pt>
                <c:pt idx="69">
                  <c:v>7.76</c:v>
                </c:pt>
                <c:pt idx="70">
                  <c:v>7.8</c:v>
                </c:pt>
                <c:pt idx="71">
                  <c:v>7.83</c:v>
                </c:pt>
                <c:pt idx="72">
                  <c:v>7.859999999999999</c:v>
                </c:pt>
                <c:pt idx="73">
                  <c:v>7.89</c:v>
                </c:pt>
                <c:pt idx="74">
                  <c:v>7.92</c:v>
                </c:pt>
                <c:pt idx="75">
                  <c:v>7.949999999999999</c:v>
                </c:pt>
                <c:pt idx="76">
                  <c:v>7.9799999999999995</c:v>
                </c:pt>
                <c:pt idx="77">
                  <c:v>8.01</c:v>
                </c:pt>
                <c:pt idx="78">
                  <c:v>8.04</c:v>
                </c:pt>
                <c:pt idx="79">
                  <c:v>8.07</c:v>
                </c:pt>
                <c:pt idx="80">
                  <c:v>8.1</c:v>
                </c:pt>
                <c:pt idx="81">
                  <c:v>8.12</c:v>
                </c:pt>
                <c:pt idx="82">
                  <c:v>8.14</c:v>
                </c:pt>
                <c:pt idx="83">
                  <c:v>8.16</c:v>
                </c:pt>
                <c:pt idx="84">
                  <c:v>8.18</c:v>
                </c:pt>
                <c:pt idx="85">
                  <c:v>8.2</c:v>
                </c:pt>
                <c:pt idx="86">
                  <c:v>8.22</c:v>
                </c:pt>
                <c:pt idx="87">
                  <c:v>8.24</c:v>
                </c:pt>
                <c:pt idx="88">
                  <c:v>8.26</c:v>
                </c:pt>
                <c:pt idx="89">
                  <c:v>8.280000000000001</c:v>
                </c:pt>
                <c:pt idx="90">
                  <c:v>8.3</c:v>
                </c:pt>
                <c:pt idx="91">
                  <c:v>8.31</c:v>
                </c:pt>
                <c:pt idx="92">
                  <c:v>8.32</c:v>
                </c:pt>
                <c:pt idx="93">
                  <c:v>8.33</c:v>
                </c:pt>
                <c:pt idx="94">
                  <c:v>8.34</c:v>
                </c:pt>
                <c:pt idx="95">
                  <c:v>8.350000000000001</c:v>
                </c:pt>
                <c:pt idx="96">
                  <c:v>8.360000000000001</c:v>
                </c:pt>
                <c:pt idx="97">
                  <c:v>8.370000000000001</c:v>
                </c:pt>
                <c:pt idx="98">
                  <c:v>8.38</c:v>
                </c:pt>
                <c:pt idx="99">
                  <c:v>8.39</c:v>
                </c:pt>
                <c:pt idx="100">
                  <c:v>8.4</c:v>
                </c:pt>
                <c:pt idx="101">
                  <c:v>8.450000000000001</c:v>
                </c:pt>
                <c:pt idx="102">
                  <c:v>8.5</c:v>
                </c:pt>
                <c:pt idx="103">
                  <c:v>8.55</c:v>
                </c:pt>
                <c:pt idx="104">
                  <c:v>8.6</c:v>
                </c:pt>
                <c:pt idx="105">
                  <c:v>8.65</c:v>
                </c:pt>
                <c:pt idx="106">
                  <c:v>8.700000000000001</c:v>
                </c:pt>
                <c:pt idx="107">
                  <c:v>8.75</c:v>
                </c:pt>
                <c:pt idx="108">
                  <c:v>8.8</c:v>
                </c:pt>
                <c:pt idx="109">
                  <c:v>8.85</c:v>
                </c:pt>
                <c:pt idx="110">
                  <c:v>8.9</c:v>
                </c:pt>
                <c:pt idx="111">
                  <c:v>8.96</c:v>
                </c:pt>
                <c:pt idx="112">
                  <c:v>9.02</c:v>
                </c:pt>
                <c:pt idx="113">
                  <c:v>9.08</c:v>
                </c:pt>
                <c:pt idx="114">
                  <c:v>9.14</c:v>
                </c:pt>
                <c:pt idx="115">
                  <c:v>9.2</c:v>
                </c:pt>
                <c:pt idx="116">
                  <c:v>9.26</c:v>
                </c:pt>
                <c:pt idx="117">
                  <c:v>9.32</c:v>
                </c:pt>
                <c:pt idx="118">
                  <c:v>9.38</c:v>
                </c:pt>
                <c:pt idx="119">
                  <c:v>9.44</c:v>
                </c:pt>
                <c:pt idx="120">
                  <c:v>9.5</c:v>
                </c:pt>
                <c:pt idx="121">
                  <c:v>9.59</c:v>
                </c:pt>
                <c:pt idx="122">
                  <c:v>9.68</c:v>
                </c:pt>
                <c:pt idx="123">
                  <c:v>9.77</c:v>
                </c:pt>
                <c:pt idx="124">
                  <c:v>9.86</c:v>
                </c:pt>
                <c:pt idx="125">
                  <c:v>9.95</c:v>
                </c:pt>
                <c:pt idx="126">
                  <c:v>10.040000000000001</c:v>
                </c:pt>
                <c:pt idx="127">
                  <c:v>10.13</c:v>
                </c:pt>
                <c:pt idx="128">
                  <c:v>10.22</c:v>
                </c:pt>
                <c:pt idx="129">
                  <c:v>10.31</c:v>
                </c:pt>
                <c:pt idx="130">
                  <c:v>10.4</c:v>
                </c:pt>
                <c:pt idx="131">
                  <c:v>10.48</c:v>
                </c:pt>
                <c:pt idx="132">
                  <c:v>10.56</c:v>
                </c:pt>
                <c:pt idx="133">
                  <c:v>10.64</c:v>
                </c:pt>
                <c:pt idx="134">
                  <c:v>10.72</c:v>
                </c:pt>
                <c:pt idx="135">
                  <c:v>10.8</c:v>
                </c:pt>
                <c:pt idx="136">
                  <c:v>10.879999999999999</c:v>
                </c:pt>
                <c:pt idx="137">
                  <c:v>10.959999999999999</c:v>
                </c:pt>
                <c:pt idx="138">
                  <c:v>11.04</c:v>
                </c:pt>
                <c:pt idx="139">
                  <c:v>11.12</c:v>
                </c:pt>
                <c:pt idx="140">
                  <c:v>11.2</c:v>
                </c:pt>
                <c:pt idx="141">
                  <c:v>11.29</c:v>
                </c:pt>
                <c:pt idx="142">
                  <c:v>11.379999999999999</c:v>
                </c:pt>
                <c:pt idx="143">
                  <c:v>11.469999999999999</c:v>
                </c:pt>
                <c:pt idx="144">
                  <c:v>11.559999999999999</c:v>
                </c:pt>
                <c:pt idx="145">
                  <c:v>11.649999999999999</c:v>
                </c:pt>
                <c:pt idx="146">
                  <c:v>11.74</c:v>
                </c:pt>
                <c:pt idx="147">
                  <c:v>11.83</c:v>
                </c:pt>
                <c:pt idx="148">
                  <c:v>11.92</c:v>
                </c:pt>
                <c:pt idx="149">
                  <c:v>12.01</c:v>
                </c:pt>
                <c:pt idx="150">
                  <c:v>12.1</c:v>
                </c:pt>
                <c:pt idx="151">
                  <c:v>12.049999999999999</c:v>
                </c:pt>
                <c:pt idx="152">
                  <c:v>12</c:v>
                </c:pt>
                <c:pt idx="153">
                  <c:v>11.95</c:v>
                </c:pt>
                <c:pt idx="154">
                  <c:v>11.9</c:v>
                </c:pt>
                <c:pt idx="155">
                  <c:v>11.85</c:v>
                </c:pt>
                <c:pt idx="156">
                  <c:v>11.799999999999999</c:v>
                </c:pt>
                <c:pt idx="157">
                  <c:v>11.75</c:v>
                </c:pt>
                <c:pt idx="158">
                  <c:v>11.7</c:v>
                </c:pt>
                <c:pt idx="159">
                  <c:v>11.65</c:v>
                </c:pt>
                <c:pt idx="160">
                  <c:v>11.6</c:v>
                </c:pt>
                <c:pt idx="161">
                  <c:v>11.52</c:v>
                </c:pt>
                <c:pt idx="162">
                  <c:v>11.44</c:v>
                </c:pt>
                <c:pt idx="163">
                  <c:v>11.36</c:v>
                </c:pt>
                <c:pt idx="164">
                  <c:v>11.28</c:v>
                </c:pt>
                <c:pt idx="165">
                  <c:v>11.2</c:v>
                </c:pt>
                <c:pt idx="166">
                  <c:v>11.120000000000001</c:v>
                </c:pt>
                <c:pt idx="167">
                  <c:v>11.040000000000001</c:v>
                </c:pt>
                <c:pt idx="168">
                  <c:v>10.96</c:v>
                </c:pt>
                <c:pt idx="169">
                  <c:v>10.88</c:v>
                </c:pt>
                <c:pt idx="170">
                  <c:v>10.8</c:v>
                </c:pt>
                <c:pt idx="171">
                  <c:v>10.72</c:v>
                </c:pt>
                <c:pt idx="172">
                  <c:v>10.64</c:v>
                </c:pt>
                <c:pt idx="173">
                  <c:v>10.56</c:v>
                </c:pt>
                <c:pt idx="174">
                  <c:v>10.48</c:v>
                </c:pt>
                <c:pt idx="175">
                  <c:v>10.4</c:v>
                </c:pt>
                <c:pt idx="176">
                  <c:v>10.32</c:v>
                </c:pt>
                <c:pt idx="177">
                  <c:v>10.24</c:v>
                </c:pt>
                <c:pt idx="178">
                  <c:v>10.16</c:v>
                </c:pt>
                <c:pt idx="179">
                  <c:v>10.08</c:v>
                </c:pt>
                <c:pt idx="180">
                  <c:v>10</c:v>
                </c:pt>
                <c:pt idx="181">
                  <c:v>10.08</c:v>
                </c:pt>
                <c:pt idx="182">
                  <c:v>10.16</c:v>
                </c:pt>
                <c:pt idx="183">
                  <c:v>10.24</c:v>
                </c:pt>
                <c:pt idx="184">
                  <c:v>10.32</c:v>
                </c:pt>
                <c:pt idx="185">
                  <c:v>10.4</c:v>
                </c:pt>
                <c:pt idx="186">
                  <c:v>10.48</c:v>
                </c:pt>
                <c:pt idx="187">
                  <c:v>10.56</c:v>
                </c:pt>
                <c:pt idx="188">
                  <c:v>10.64</c:v>
                </c:pt>
                <c:pt idx="189">
                  <c:v>10.72</c:v>
                </c:pt>
                <c:pt idx="190">
                  <c:v>10.8</c:v>
                </c:pt>
                <c:pt idx="191">
                  <c:v>10.88</c:v>
                </c:pt>
                <c:pt idx="192">
                  <c:v>10.96</c:v>
                </c:pt>
                <c:pt idx="193">
                  <c:v>11.040000000000001</c:v>
                </c:pt>
                <c:pt idx="194">
                  <c:v>11.120000000000001</c:v>
                </c:pt>
                <c:pt idx="195">
                  <c:v>11.2</c:v>
                </c:pt>
                <c:pt idx="196">
                  <c:v>11.28</c:v>
                </c:pt>
                <c:pt idx="197">
                  <c:v>11.36</c:v>
                </c:pt>
                <c:pt idx="198">
                  <c:v>11.44</c:v>
                </c:pt>
                <c:pt idx="199">
                  <c:v>11.52</c:v>
                </c:pt>
                <c:pt idx="200">
                  <c:v>11.6</c:v>
                </c:pt>
                <c:pt idx="201">
                  <c:v>11.65</c:v>
                </c:pt>
                <c:pt idx="202">
                  <c:v>11.7</c:v>
                </c:pt>
                <c:pt idx="203">
                  <c:v>11.75</c:v>
                </c:pt>
                <c:pt idx="204">
                  <c:v>11.799999999999999</c:v>
                </c:pt>
                <c:pt idx="205">
                  <c:v>11.85</c:v>
                </c:pt>
                <c:pt idx="206">
                  <c:v>11.9</c:v>
                </c:pt>
                <c:pt idx="207">
                  <c:v>11.95</c:v>
                </c:pt>
                <c:pt idx="208">
                  <c:v>12</c:v>
                </c:pt>
                <c:pt idx="209">
                  <c:v>12.049999999999999</c:v>
                </c:pt>
                <c:pt idx="210">
                  <c:v>12.1</c:v>
                </c:pt>
                <c:pt idx="211">
                  <c:v>12.01</c:v>
                </c:pt>
                <c:pt idx="212">
                  <c:v>11.92</c:v>
                </c:pt>
                <c:pt idx="213">
                  <c:v>11.83</c:v>
                </c:pt>
                <c:pt idx="214">
                  <c:v>11.74</c:v>
                </c:pt>
                <c:pt idx="215">
                  <c:v>11.649999999999999</c:v>
                </c:pt>
                <c:pt idx="216">
                  <c:v>11.559999999999999</c:v>
                </c:pt>
                <c:pt idx="217">
                  <c:v>11.469999999999999</c:v>
                </c:pt>
                <c:pt idx="218">
                  <c:v>11.379999999999999</c:v>
                </c:pt>
                <c:pt idx="219">
                  <c:v>11.29</c:v>
                </c:pt>
                <c:pt idx="220">
                  <c:v>11.2</c:v>
                </c:pt>
                <c:pt idx="221">
                  <c:v>11.12</c:v>
                </c:pt>
                <c:pt idx="222">
                  <c:v>11.04</c:v>
                </c:pt>
                <c:pt idx="223">
                  <c:v>10.959999999999999</c:v>
                </c:pt>
                <c:pt idx="224">
                  <c:v>10.879999999999999</c:v>
                </c:pt>
                <c:pt idx="225">
                  <c:v>10.8</c:v>
                </c:pt>
                <c:pt idx="226">
                  <c:v>10.72</c:v>
                </c:pt>
                <c:pt idx="227">
                  <c:v>10.64</c:v>
                </c:pt>
                <c:pt idx="228">
                  <c:v>10.56</c:v>
                </c:pt>
                <c:pt idx="229">
                  <c:v>10.48</c:v>
                </c:pt>
                <c:pt idx="230">
                  <c:v>10.4</c:v>
                </c:pt>
                <c:pt idx="231">
                  <c:v>10.31</c:v>
                </c:pt>
                <c:pt idx="232">
                  <c:v>10.22</c:v>
                </c:pt>
                <c:pt idx="233">
                  <c:v>10.13</c:v>
                </c:pt>
                <c:pt idx="234">
                  <c:v>10.040000000000001</c:v>
                </c:pt>
                <c:pt idx="235">
                  <c:v>9.95</c:v>
                </c:pt>
                <c:pt idx="236">
                  <c:v>9.86</c:v>
                </c:pt>
                <c:pt idx="237">
                  <c:v>9.77</c:v>
                </c:pt>
                <c:pt idx="238">
                  <c:v>9.68</c:v>
                </c:pt>
                <c:pt idx="239">
                  <c:v>9.59</c:v>
                </c:pt>
                <c:pt idx="240">
                  <c:v>9.5</c:v>
                </c:pt>
                <c:pt idx="241">
                  <c:v>9.44</c:v>
                </c:pt>
                <c:pt idx="242">
                  <c:v>9.38</c:v>
                </c:pt>
                <c:pt idx="243">
                  <c:v>9.32</c:v>
                </c:pt>
                <c:pt idx="244">
                  <c:v>9.26</c:v>
                </c:pt>
                <c:pt idx="245">
                  <c:v>9.2</c:v>
                </c:pt>
                <c:pt idx="246">
                  <c:v>9.14</c:v>
                </c:pt>
                <c:pt idx="247">
                  <c:v>9.08</c:v>
                </c:pt>
                <c:pt idx="248">
                  <c:v>9.02</c:v>
                </c:pt>
                <c:pt idx="249">
                  <c:v>8.96</c:v>
                </c:pt>
                <c:pt idx="250">
                  <c:v>8.9</c:v>
                </c:pt>
                <c:pt idx="251">
                  <c:v>8.85</c:v>
                </c:pt>
                <c:pt idx="252">
                  <c:v>8.8</c:v>
                </c:pt>
                <c:pt idx="253">
                  <c:v>8.75</c:v>
                </c:pt>
                <c:pt idx="254">
                  <c:v>8.700000000000001</c:v>
                </c:pt>
                <c:pt idx="255">
                  <c:v>8.65</c:v>
                </c:pt>
                <c:pt idx="256">
                  <c:v>8.6</c:v>
                </c:pt>
                <c:pt idx="257">
                  <c:v>8.55</c:v>
                </c:pt>
                <c:pt idx="258">
                  <c:v>8.5</c:v>
                </c:pt>
                <c:pt idx="259">
                  <c:v>8.450000000000001</c:v>
                </c:pt>
                <c:pt idx="260">
                  <c:v>8.4</c:v>
                </c:pt>
                <c:pt idx="261">
                  <c:v>8.39</c:v>
                </c:pt>
                <c:pt idx="262">
                  <c:v>8.38</c:v>
                </c:pt>
                <c:pt idx="263">
                  <c:v>8.370000000000001</c:v>
                </c:pt>
                <c:pt idx="264">
                  <c:v>8.360000000000001</c:v>
                </c:pt>
                <c:pt idx="265">
                  <c:v>8.350000000000001</c:v>
                </c:pt>
                <c:pt idx="266">
                  <c:v>8.34</c:v>
                </c:pt>
                <c:pt idx="267">
                  <c:v>8.33</c:v>
                </c:pt>
                <c:pt idx="268">
                  <c:v>8.32</c:v>
                </c:pt>
                <c:pt idx="269">
                  <c:v>8.31</c:v>
                </c:pt>
                <c:pt idx="270">
                  <c:v>8.3</c:v>
                </c:pt>
                <c:pt idx="271">
                  <c:v>8.280000000000001</c:v>
                </c:pt>
                <c:pt idx="272">
                  <c:v>8.26</c:v>
                </c:pt>
                <c:pt idx="273">
                  <c:v>8.24</c:v>
                </c:pt>
                <c:pt idx="274">
                  <c:v>8.22</c:v>
                </c:pt>
                <c:pt idx="275">
                  <c:v>8.2</c:v>
                </c:pt>
                <c:pt idx="276">
                  <c:v>8.18</c:v>
                </c:pt>
                <c:pt idx="277">
                  <c:v>8.16</c:v>
                </c:pt>
                <c:pt idx="278">
                  <c:v>8.14</c:v>
                </c:pt>
                <c:pt idx="279">
                  <c:v>8.12</c:v>
                </c:pt>
                <c:pt idx="280">
                  <c:v>8.1</c:v>
                </c:pt>
                <c:pt idx="281">
                  <c:v>8.07</c:v>
                </c:pt>
                <c:pt idx="282">
                  <c:v>8.04</c:v>
                </c:pt>
                <c:pt idx="283">
                  <c:v>8.01</c:v>
                </c:pt>
                <c:pt idx="284">
                  <c:v>7.9799999999999995</c:v>
                </c:pt>
                <c:pt idx="285">
                  <c:v>7.949999999999999</c:v>
                </c:pt>
                <c:pt idx="286">
                  <c:v>7.92</c:v>
                </c:pt>
                <c:pt idx="287">
                  <c:v>7.89</c:v>
                </c:pt>
                <c:pt idx="288">
                  <c:v>7.859999999999999</c:v>
                </c:pt>
                <c:pt idx="289">
                  <c:v>7.83</c:v>
                </c:pt>
                <c:pt idx="290">
                  <c:v>7.8</c:v>
                </c:pt>
                <c:pt idx="291">
                  <c:v>7.76</c:v>
                </c:pt>
                <c:pt idx="292">
                  <c:v>7.72</c:v>
                </c:pt>
                <c:pt idx="293">
                  <c:v>7.68</c:v>
                </c:pt>
                <c:pt idx="294">
                  <c:v>7.64</c:v>
                </c:pt>
                <c:pt idx="295">
                  <c:v>7.6</c:v>
                </c:pt>
                <c:pt idx="296">
                  <c:v>7.5600000000000005</c:v>
                </c:pt>
                <c:pt idx="297">
                  <c:v>7.5200000000000005</c:v>
                </c:pt>
                <c:pt idx="298">
                  <c:v>7.48</c:v>
                </c:pt>
                <c:pt idx="299">
                  <c:v>7.44</c:v>
                </c:pt>
                <c:pt idx="300">
                  <c:v>7.4</c:v>
                </c:pt>
                <c:pt idx="301">
                  <c:v>7.362500000000001</c:v>
                </c:pt>
                <c:pt idx="302">
                  <c:v>7.325</c:v>
                </c:pt>
                <c:pt idx="303">
                  <c:v>7.2875</c:v>
                </c:pt>
                <c:pt idx="304">
                  <c:v>7.25</c:v>
                </c:pt>
                <c:pt idx="305">
                  <c:v>7.2125</c:v>
                </c:pt>
                <c:pt idx="306">
                  <c:v>7.175</c:v>
                </c:pt>
                <c:pt idx="307">
                  <c:v>7.137499999999999</c:v>
                </c:pt>
                <c:pt idx="308">
                  <c:v>7.1</c:v>
                </c:pt>
                <c:pt idx="309">
                  <c:v>7.057142857142857</c:v>
                </c:pt>
                <c:pt idx="310">
                  <c:v>7.014285714285714</c:v>
                </c:pt>
                <c:pt idx="311">
                  <c:v>6.9714285714285715</c:v>
                </c:pt>
                <c:pt idx="312">
                  <c:v>6.928571428571428</c:v>
                </c:pt>
                <c:pt idx="313">
                  <c:v>6.885714285714285</c:v>
                </c:pt>
                <c:pt idx="314">
                  <c:v>6.8428571428571425</c:v>
                </c:pt>
                <c:pt idx="315">
                  <c:v>6.8</c:v>
                </c:pt>
                <c:pt idx="316">
                  <c:v>6.74</c:v>
                </c:pt>
                <c:pt idx="317">
                  <c:v>6.68</c:v>
                </c:pt>
                <c:pt idx="318">
                  <c:v>6.62</c:v>
                </c:pt>
                <c:pt idx="319">
                  <c:v>6.56</c:v>
                </c:pt>
                <c:pt idx="320">
                  <c:v>6.5</c:v>
                </c:pt>
                <c:pt idx="321">
                  <c:v>6.4</c:v>
                </c:pt>
                <c:pt idx="322">
                  <c:v>6.3</c:v>
                </c:pt>
                <c:pt idx="323">
                  <c:v>6.199999999999999</c:v>
                </c:pt>
                <c:pt idx="324">
                  <c:v>6.1</c:v>
                </c:pt>
                <c:pt idx="325">
                  <c:v>5.925</c:v>
                </c:pt>
                <c:pt idx="326">
                  <c:v>5.75</c:v>
                </c:pt>
                <c:pt idx="327">
                  <c:v>5.575</c:v>
                </c:pt>
                <c:pt idx="328">
                  <c:v>5.4</c:v>
                </c:pt>
                <c:pt idx="329">
                  <c:v>5.085714285714286</c:v>
                </c:pt>
                <c:pt idx="330">
                  <c:v>4.771428571428571</c:v>
                </c:pt>
                <c:pt idx="331">
                  <c:v>4.457142857142857</c:v>
                </c:pt>
                <c:pt idx="332">
                  <c:v>4.142857142857143</c:v>
                </c:pt>
                <c:pt idx="333">
                  <c:v>3.8285714285714287</c:v>
                </c:pt>
                <c:pt idx="334">
                  <c:v>3.5142857142857147</c:v>
                </c:pt>
                <c:pt idx="335">
                  <c:v>3.2</c:v>
                </c:pt>
                <c:pt idx="336">
                  <c:v>3.1</c:v>
                </c:pt>
                <c:pt idx="337">
                  <c:v>3</c:v>
                </c:pt>
                <c:pt idx="338">
                  <c:v>2.9000000000000004</c:v>
                </c:pt>
                <c:pt idx="339">
                  <c:v>2.8000000000000003</c:v>
                </c:pt>
                <c:pt idx="340">
                  <c:v>2.7</c:v>
                </c:pt>
                <c:pt idx="341">
                  <c:v>2.64</c:v>
                </c:pt>
                <c:pt idx="342">
                  <c:v>2.58</c:v>
                </c:pt>
                <c:pt idx="343">
                  <c:v>2.52</c:v>
                </c:pt>
                <c:pt idx="344">
                  <c:v>2.46</c:v>
                </c:pt>
                <c:pt idx="345">
                  <c:v>2.4</c:v>
                </c:pt>
                <c:pt idx="346">
                  <c:v>2.2399999999999998</c:v>
                </c:pt>
                <c:pt idx="347">
                  <c:v>2.08</c:v>
                </c:pt>
                <c:pt idx="348">
                  <c:v>1.92</c:v>
                </c:pt>
                <c:pt idx="349">
                  <c:v>1.76</c:v>
                </c:pt>
                <c:pt idx="350">
                  <c:v>1.6</c:v>
                </c:pt>
                <c:pt idx="351">
                  <c:v>1.4400000000000002</c:v>
                </c:pt>
                <c:pt idx="352">
                  <c:v>1.28</c:v>
                </c:pt>
                <c:pt idx="353">
                  <c:v>1.12</c:v>
                </c:pt>
                <c:pt idx="354">
                  <c:v>0.9600000000000001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'Calc Polars'!$O$3</c:f>
              <c:strCache>
                <c:ptCount val="1"/>
                <c:pt idx="0">
                  <c:v>35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Polars'!$O$4:$O$364</c:f>
              <c:numCache>
                <c:ptCount val="36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0.74</c:v>
                </c:pt>
                <c:pt idx="7">
                  <c:v>0.88</c:v>
                </c:pt>
                <c:pt idx="8">
                  <c:v>1.02</c:v>
                </c:pt>
                <c:pt idx="9">
                  <c:v>1.1600000000000001</c:v>
                </c:pt>
                <c:pt idx="10">
                  <c:v>1.3</c:v>
                </c:pt>
                <c:pt idx="11">
                  <c:v>1.42</c:v>
                </c:pt>
                <c:pt idx="12">
                  <c:v>1.54</c:v>
                </c:pt>
                <c:pt idx="13">
                  <c:v>1.66</c:v>
                </c:pt>
                <c:pt idx="14">
                  <c:v>1.78</c:v>
                </c:pt>
                <c:pt idx="15">
                  <c:v>1.9</c:v>
                </c:pt>
                <c:pt idx="16">
                  <c:v>1.96</c:v>
                </c:pt>
                <c:pt idx="17">
                  <c:v>2.02</c:v>
                </c:pt>
                <c:pt idx="18">
                  <c:v>2.08</c:v>
                </c:pt>
                <c:pt idx="19">
                  <c:v>2.14</c:v>
                </c:pt>
                <c:pt idx="20">
                  <c:v>2.2</c:v>
                </c:pt>
                <c:pt idx="21">
                  <c:v>2.2800000000000002</c:v>
                </c:pt>
                <c:pt idx="22">
                  <c:v>2.3600000000000003</c:v>
                </c:pt>
                <c:pt idx="23">
                  <c:v>2.44</c:v>
                </c:pt>
                <c:pt idx="24">
                  <c:v>2.52</c:v>
                </c:pt>
                <c:pt idx="25">
                  <c:v>2.6</c:v>
                </c:pt>
                <c:pt idx="26">
                  <c:v>2.842857142857143</c:v>
                </c:pt>
                <c:pt idx="27">
                  <c:v>3.085714285714286</c:v>
                </c:pt>
                <c:pt idx="28">
                  <c:v>3.3285714285714283</c:v>
                </c:pt>
                <c:pt idx="29">
                  <c:v>3.571428571428571</c:v>
                </c:pt>
                <c:pt idx="30">
                  <c:v>3.814285714285714</c:v>
                </c:pt>
                <c:pt idx="31">
                  <c:v>4.057142857142857</c:v>
                </c:pt>
                <c:pt idx="32">
                  <c:v>4.3</c:v>
                </c:pt>
                <c:pt idx="33">
                  <c:v>4.675</c:v>
                </c:pt>
                <c:pt idx="34">
                  <c:v>5.05</c:v>
                </c:pt>
                <c:pt idx="35">
                  <c:v>5.425</c:v>
                </c:pt>
                <c:pt idx="36">
                  <c:v>5.8</c:v>
                </c:pt>
                <c:pt idx="37">
                  <c:v>5.925</c:v>
                </c:pt>
                <c:pt idx="38">
                  <c:v>6.05</c:v>
                </c:pt>
                <c:pt idx="39">
                  <c:v>6.175</c:v>
                </c:pt>
                <c:pt idx="40">
                  <c:v>6.3</c:v>
                </c:pt>
                <c:pt idx="41">
                  <c:v>6.38</c:v>
                </c:pt>
                <c:pt idx="42">
                  <c:v>6.46</c:v>
                </c:pt>
                <c:pt idx="43">
                  <c:v>6.54</c:v>
                </c:pt>
                <c:pt idx="44">
                  <c:v>6.62</c:v>
                </c:pt>
                <c:pt idx="45">
                  <c:v>6.7</c:v>
                </c:pt>
                <c:pt idx="46">
                  <c:v>6.757142857142857</c:v>
                </c:pt>
                <c:pt idx="47">
                  <c:v>6.814285714285714</c:v>
                </c:pt>
                <c:pt idx="48">
                  <c:v>6.871428571428571</c:v>
                </c:pt>
                <c:pt idx="49">
                  <c:v>6.928571428571429</c:v>
                </c:pt>
                <c:pt idx="50">
                  <c:v>6.985714285714286</c:v>
                </c:pt>
                <c:pt idx="51">
                  <c:v>7.042857142857143</c:v>
                </c:pt>
                <c:pt idx="52">
                  <c:v>7.1</c:v>
                </c:pt>
                <c:pt idx="53">
                  <c:v>7.137499999999999</c:v>
                </c:pt>
                <c:pt idx="54">
                  <c:v>7.175</c:v>
                </c:pt>
                <c:pt idx="55">
                  <c:v>7.2125</c:v>
                </c:pt>
                <c:pt idx="56">
                  <c:v>7.25</c:v>
                </c:pt>
                <c:pt idx="57">
                  <c:v>7.2875</c:v>
                </c:pt>
                <c:pt idx="58">
                  <c:v>7.325</c:v>
                </c:pt>
                <c:pt idx="59">
                  <c:v>7.362500000000001</c:v>
                </c:pt>
                <c:pt idx="60">
                  <c:v>7.4</c:v>
                </c:pt>
                <c:pt idx="61">
                  <c:v>7.44</c:v>
                </c:pt>
                <c:pt idx="62">
                  <c:v>7.48</c:v>
                </c:pt>
                <c:pt idx="63">
                  <c:v>7.5200000000000005</c:v>
                </c:pt>
                <c:pt idx="64">
                  <c:v>7.5600000000000005</c:v>
                </c:pt>
                <c:pt idx="65">
                  <c:v>7.6</c:v>
                </c:pt>
                <c:pt idx="66">
                  <c:v>7.64</c:v>
                </c:pt>
                <c:pt idx="67">
                  <c:v>7.68</c:v>
                </c:pt>
                <c:pt idx="68">
                  <c:v>7.72</c:v>
                </c:pt>
                <c:pt idx="69">
                  <c:v>7.76</c:v>
                </c:pt>
                <c:pt idx="70">
                  <c:v>7.8</c:v>
                </c:pt>
                <c:pt idx="71">
                  <c:v>7.83</c:v>
                </c:pt>
                <c:pt idx="72">
                  <c:v>7.859999999999999</c:v>
                </c:pt>
                <c:pt idx="73">
                  <c:v>7.89</c:v>
                </c:pt>
                <c:pt idx="74">
                  <c:v>7.92</c:v>
                </c:pt>
                <c:pt idx="75">
                  <c:v>7.949999999999999</c:v>
                </c:pt>
                <c:pt idx="76">
                  <c:v>7.9799999999999995</c:v>
                </c:pt>
                <c:pt idx="77">
                  <c:v>8.01</c:v>
                </c:pt>
                <c:pt idx="78">
                  <c:v>8.04</c:v>
                </c:pt>
                <c:pt idx="79">
                  <c:v>8.07</c:v>
                </c:pt>
                <c:pt idx="80">
                  <c:v>8.1</c:v>
                </c:pt>
                <c:pt idx="81">
                  <c:v>8.129999999999999</c:v>
                </c:pt>
                <c:pt idx="82">
                  <c:v>8.16</c:v>
                </c:pt>
                <c:pt idx="83">
                  <c:v>8.19</c:v>
                </c:pt>
                <c:pt idx="84">
                  <c:v>8.22</c:v>
                </c:pt>
                <c:pt idx="85">
                  <c:v>8.25</c:v>
                </c:pt>
                <c:pt idx="86">
                  <c:v>8.28</c:v>
                </c:pt>
                <c:pt idx="87">
                  <c:v>8.31</c:v>
                </c:pt>
                <c:pt idx="88">
                  <c:v>8.34</c:v>
                </c:pt>
                <c:pt idx="89">
                  <c:v>8.370000000000001</c:v>
                </c:pt>
                <c:pt idx="90">
                  <c:v>8.4</c:v>
                </c:pt>
                <c:pt idx="91">
                  <c:v>8.42</c:v>
                </c:pt>
                <c:pt idx="92">
                  <c:v>8.44</c:v>
                </c:pt>
                <c:pt idx="93">
                  <c:v>8.46</c:v>
                </c:pt>
                <c:pt idx="94">
                  <c:v>8.48</c:v>
                </c:pt>
                <c:pt idx="95">
                  <c:v>8.5</c:v>
                </c:pt>
                <c:pt idx="96">
                  <c:v>8.52</c:v>
                </c:pt>
                <c:pt idx="97">
                  <c:v>8.54</c:v>
                </c:pt>
                <c:pt idx="98">
                  <c:v>8.56</c:v>
                </c:pt>
                <c:pt idx="99">
                  <c:v>8.58</c:v>
                </c:pt>
                <c:pt idx="100">
                  <c:v>8.6</c:v>
                </c:pt>
                <c:pt idx="101">
                  <c:v>8.66</c:v>
                </c:pt>
                <c:pt idx="102">
                  <c:v>8.719999999999999</c:v>
                </c:pt>
                <c:pt idx="103">
                  <c:v>8.78</c:v>
                </c:pt>
                <c:pt idx="104">
                  <c:v>8.84</c:v>
                </c:pt>
                <c:pt idx="105">
                  <c:v>8.899999999999999</c:v>
                </c:pt>
                <c:pt idx="106">
                  <c:v>8.959999999999999</c:v>
                </c:pt>
                <c:pt idx="107">
                  <c:v>9.02</c:v>
                </c:pt>
                <c:pt idx="108">
                  <c:v>9.08</c:v>
                </c:pt>
                <c:pt idx="109">
                  <c:v>9.139999999999999</c:v>
                </c:pt>
                <c:pt idx="110">
                  <c:v>9.2</c:v>
                </c:pt>
                <c:pt idx="111">
                  <c:v>9.29</c:v>
                </c:pt>
                <c:pt idx="112">
                  <c:v>9.379999999999999</c:v>
                </c:pt>
                <c:pt idx="113">
                  <c:v>9.469999999999999</c:v>
                </c:pt>
                <c:pt idx="114">
                  <c:v>9.559999999999999</c:v>
                </c:pt>
                <c:pt idx="115">
                  <c:v>9.649999999999999</c:v>
                </c:pt>
                <c:pt idx="116">
                  <c:v>9.74</c:v>
                </c:pt>
                <c:pt idx="117">
                  <c:v>9.83</c:v>
                </c:pt>
                <c:pt idx="118">
                  <c:v>9.92</c:v>
                </c:pt>
                <c:pt idx="119">
                  <c:v>10.01</c:v>
                </c:pt>
                <c:pt idx="120">
                  <c:v>10.1</c:v>
                </c:pt>
                <c:pt idx="121">
                  <c:v>10.209999999999999</c:v>
                </c:pt>
                <c:pt idx="122">
                  <c:v>10.32</c:v>
                </c:pt>
                <c:pt idx="123">
                  <c:v>10.43</c:v>
                </c:pt>
                <c:pt idx="124">
                  <c:v>10.54</c:v>
                </c:pt>
                <c:pt idx="125">
                  <c:v>10.649999999999999</c:v>
                </c:pt>
                <c:pt idx="126">
                  <c:v>10.76</c:v>
                </c:pt>
                <c:pt idx="127">
                  <c:v>10.87</c:v>
                </c:pt>
                <c:pt idx="128">
                  <c:v>10.979999999999999</c:v>
                </c:pt>
                <c:pt idx="129">
                  <c:v>11.09</c:v>
                </c:pt>
                <c:pt idx="130">
                  <c:v>11.2</c:v>
                </c:pt>
                <c:pt idx="131">
                  <c:v>11.33</c:v>
                </c:pt>
                <c:pt idx="132">
                  <c:v>11.459999999999999</c:v>
                </c:pt>
                <c:pt idx="133">
                  <c:v>11.59</c:v>
                </c:pt>
                <c:pt idx="134">
                  <c:v>11.719999999999999</c:v>
                </c:pt>
                <c:pt idx="135">
                  <c:v>11.85</c:v>
                </c:pt>
                <c:pt idx="136">
                  <c:v>11.98</c:v>
                </c:pt>
                <c:pt idx="137">
                  <c:v>12.11</c:v>
                </c:pt>
                <c:pt idx="138">
                  <c:v>12.24</c:v>
                </c:pt>
                <c:pt idx="139">
                  <c:v>12.37</c:v>
                </c:pt>
                <c:pt idx="140">
                  <c:v>12.5</c:v>
                </c:pt>
                <c:pt idx="141">
                  <c:v>12.66</c:v>
                </c:pt>
                <c:pt idx="142">
                  <c:v>12.82</c:v>
                </c:pt>
                <c:pt idx="143">
                  <c:v>12.98</c:v>
                </c:pt>
                <c:pt idx="144">
                  <c:v>13.14</c:v>
                </c:pt>
                <c:pt idx="145">
                  <c:v>13.3</c:v>
                </c:pt>
                <c:pt idx="146">
                  <c:v>13.459999999999999</c:v>
                </c:pt>
                <c:pt idx="147">
                  <c:v>13.62</c:v>
                </c:pt>
                <c:pt idx="148">
                  <c:v>13.78</c:v>
                </c:pt>
                <c:pt idx="149">
                  <c:v>13.94</c:v>
                </c:pt>
                <c:pt idx="150">
                  <c:v>14.1</c:v>
                </c:pt>
                <c:pt idx="151">
                  <c:v>14.12</c:v>
                </c:pt>
                <c:pt idx="152">
                  <c:v>14.14</c:v>
                </c:pt>
                <c:pt idx="153">
                  <c:v>14.16</c:v>
                </c:pt>
                <c:pt idx="154">
                  <c:v>14.18</c:v>
                </c:pt>
                <c:pt idx="155">
                  <c:v>14.2</c:v>
                </c:pt>
                <c:pt idx="156">
                  <c:v>14.22</c:v>
                </c:pt>
                <c:pt idx="157">
                  <c:v>14.24</c:v>
                </c:pt>
                <c:pt idx="158">
                  <c:v>14.26</c:v>
                </c:pt>
                <c:pt idx="159">
                  <c:v>14.280000000000001</c:v>
                </c:pt>
                <c:pt idx="160">
                  <c:v>14.3</c:v>
                </c:pt>
                <c:pt idx="161">
                  <c:v>14.190000000000001</c:v>
                </c:pt>
                <c:pt idx="162">
                  <c:v>14.08</c:v>
                </c:pt>
                <c:pt idx="163">
                  <c:v>13.97</c:v>
                </c:pt>
                <c:pt idx="164">
                  <c:v>13.86</c:v>
                </c:pt>
                <c:pt idx="165">
                  <c:v>13.75</c:v>
                </c:pt>
                <c:pt idx="166">
                  <c:v>13.64</c:v>
                </c:pt>
                <c:pt idx="167">
                  <c:v>13.53</c:v>
                </c:pt>
                <c:pt idx="168">
                  <c:v>13.42</c:v>
                </c:pt>
                <c:pt idx="169">
                  <c:v>13.309999999999999</c:v>
                </c:pt>
                <c:pt idx="170">
                  <c:v>13.2</c:v>
                </c:pt>
                <c:pt idx="171">
                  <c:v>13.08</c:v>
                </c:pt>
                <c:pt idx="172">
                  <c:v>12.959999999999999</c:v>
                </c:pt>
                <c:pt idx="173">
                  <c:v>12.84</c:v>
                </c:pt>
                <c:pt idx="174">
                  <c:v>12.719999999999999</c:v>
                </c:pt>
                <c:pt idx="175">
                  <c:v>12.6</c:v>
                </c:pt>
                <c:pt idx="176">
                  <c:v>12.48</c:v>
                </c:pt>
                <c:pt idx="177">
                  <c:v>12.36</c:v>
                </c:pt>
                <c:pt idx="178">
                  <c:v>12.24</c:v>
                </c:pt>
                <c:pt idx="179">
                  <c:v>12.12</c:v>
                </c:pt>
                <c:pt idx="180">
                  <c:v>12</c:v>
                </c:pt>
                <c:pt idx="181">
                  <c:v>12.12</c:v>
                </c:pt>
                <c:pt idx="182">
                  <c:v>12.24</c:v>
                </c:pt>
                <c:pt idx="183">
                  <c:v>12.36</c:v>
                </c:pt>
                <c:pt idx="184">
                  <c:v>12.48</c:v>
                </c:pt>
                <c:pt idx="185">
                  <c:v>12.6</c:v>
                </c:pt>
                <c:pt idx="186">
                  <c:v>12.719999999999999</c:v>
                </c:pt>
                <c:pt idx="187">
                  <c:v>12.84</c:v>
                </c:pt>
                <c:pt idx="188">
                  <c:v>12.959999999999999</c:v>
                </c:pt>
                <c:pt idx="189">
                  <c:v>13.08</c:v>
                </c:pt>
                <c:pt idx="190">
                  <c:v>13.2</c:v>
                </c:pt>
                <c:pt idx="191">
                  <c:v>13.309999999999999</c:v>
                </c:pt>
                <c:pt idx="192">
                  <c:v>13.42</c:v>
                </c:pt>
                <c:pt idx="193">
                  <c:v>13.53</c:v>
                </c:pt>
                <c:pt idx="194">
                  <c:v>13.64</c:v>
                </c:pt>
                <c:pt idx="195">
                  <c:v>13.75</c:v>
                </c:pt>
                <c:pt idx="196">
                  <c:v>13.86</c:v>
                </c:pt>
                <c:pt idx="197">
                  <c:v>13.97</c:v>
                </c:pt>
                <c:pt idx="198">
                  <c:v>14.08</c:v>
                </c:pt>
                <c:pt idx="199">
                  <c:v>14.190000000000001</c:v>
                </c:pt>
                <c:pt idx="200">
                  <c:v>14.3</c:v>
                </c:pt>
                <c:pt idx="201">
                  <c:v>14.280000000000001</c:v>
                </c:pt>
                <c:pt idx="202">
                  <c:v>14.26</c:v>
                </c:pt>
                <c:pt idx="203">
                  <c:v>14.24</c:v>
                </c:pt>
                <c:pt idx="204">
                  <c:v>14.22</c:v>
                </c:pt>
                <c:pt idx="205">
                  <c:v>14.2</c:v>
                </c:pt>
                <c:pt idx="206">
                  <c:v>14.18</c:v>
                </c:pt>
                <c:pt idx="207">
                  <c:v>14.16</c:v>
                </c:pt>
                <c:pt idx="208">
                  <c:v>14.14</c:v>
                </c:pt>
                <c:pt idx="209">
                  <c:v>14.12</c:v>
                </c:pt>
                <c:pt idx="210">
                  <c:v>14.1</c:v>
                </c:pt>
                <c:pt idx="211">
                  <c:v>13.94</c:v>
                </c:pt>
                <c:pt idx="212">
                  <c:v>13.78</c:v>
                </c:pt>
                <c:pt idx="213">
                  <c:v>13.62</c:v>
                </c:pt>
                <c:pt idx="214">
                  <c:v>13.459999999999999</c:v>
                </c:pt>
                <c:pt idx="215">
                  <c:v>13.3</c:v>
                </c:pt>
                <c:pt idx="216">
                  <c:v>13.14</c:v>
                </c:pt>
                <c:pt idx="217">
                  <c:v>12.98</c:v>
                </c:pt>
                <c:pt idx="218">
                  <c:v>12.82</c:v>
                </c:pt>
                <c:pt idx="219">
                  <c:v>12.66</c:v>
                </c:pt>
                <c:pt idx="220">
                  <c:v>12.5</c:v>
                </c:pt>
                <c:pt idx="221">
                  <c:v>12.37</c:v>
                </c:pt>
                <c:pt idx="222">
                  <c:v>12.24</c:v>
                </c:pt>
                <c:pt idx="223">
                  <c:v>12.11</c:v>
                </c:pt>
                <c:pt idx="224">
                  <c:v>11.98</c:v>
                </c:pt>
                <c:pt idx="225">
                  <c:v>11.85</c:v>
                </c:pt>
                <c:pt idx="226">
                  <c:v>11.719999999999999</c:v>
                </c:pt>
                <c:pt idx="227">
                  <c:v>11.59</c:v>
                </c:pt>
                <c:pt idx="228">
                  <c:v>11.459999999999999</c:v>
                </c:pt>
                <c:pt idx="229">
                  <c:v>11.33</c:v>
                </c:pt>
                <c:pt idx="230">
                  <c:v>11.2</c:v>
                </c:pt>
                <c:pt idx="231">
                  <c:v>11.09</c:v>
                </c:pt>
                <c:pt idx="232">
                  <c:v>10.979999999999999</c:v>
                </c:pt>
                <c:pt idx="233">
                  <c:v>10.87</c:v>
                </c:pt>
                <c:pt idx="234">
                  <c:v>10.76</c:v>
                </c:pt>
                <c:pt idx="235">
                  <c:v>10.649999999999999</c:v>
                </c:pt>
                <c:pt idx="236">
                  <c:v>10.54</c:v>
                </c:pt>
                <c:pt idx="237">
                  <c:v>10.43</c:v>
                </c:pt>
                <c:pt idx="238">
                  <c:v>10.32</c:v>
                </c:pt>
                <c:pt idx="239">
                  <c:v>10.209999999999999</c:v>
                </c:pt>
                <c:pt idx="240">
                  <c:v>10.1</c:v>
                </c:pt>
                <c:pt idx="241">
                  <c:v>10.01</c:v>
                </c:pt>
                <c:pt idx="242">
                  <c:v>9.92</c:v>
                </c:pt>
                <c:pt idx="243">
                  <c:v>9.83</c:v>
                </c:pt>
                <c:pt idx="244">
                  <c:v>9.74</c:v>
                </c:pt>
                <c:pt idx="245">
                  <c:v>9.649999999999999</c:v>
                </c:pt>
                <c:pt idx="246">
                  <c:v>9.559999999999999</c:v>
                </c:pt>
                <c:pt idx="247">
                  <c:v>9.469999999999999</c:v>
                </c:pt>
                <c:pt idx="248">
                  <c:v>9.379999999999999</c:v>
                </c:pt>
                <c:pt idx="249">
                  <c:v>9.29</c:v>
                </c:pt>
                <c:pt idx="250">
                  <c:v>9.2</c:v>
                </c:pt>
                <c:pt idx="251">
                  <c:v>9.139999999999999</c:v>
                </c:pt>
                <c:pt idx="252">
                  <c:v>9.08</c:v>
                </c:pt>
                <c:pt idx="253">
                  <c:v>9.02</c:v>
                </c:pt>
                <c:pt idx="254">
                  <c:v>8.959999999999999</c:v>
                </c:pt>
                <c:pt idx="255">
                  <c:v>8.899999999999999</c:v>
                </c:pt>
                <c:pt idx="256">
                  <c:v>8.84</c:v>
                </c:pt>
                <c:pt idx="257">
                  <c:v>8.78</c:v>
                </c:pt>
                <c:pt idx="258">
                  <c:v>8.719999999999999</c:v>
                </c:pt>
                <c:pt idx="259">
                  <c:v>8.66</c:v>
                </c:pt>
                <c:pt idx="260">
                  <c:v>8.6</c:v>
                </c:pt>
                <c:pt idx="261">
                  <c:v>8.58</c:v>
                </c:pt>
                <c:pt idx="262">
                  <c:v>8.56</c:v>
                </c:pt>
                <c:pt idx="263">
                  <c:v>8.54</c:v>
                </c:pt>
                <c:pt idx="264">
                  <c:v>8.52</c:v>
                </c:pt>
                <c:pt idx="265">
                  <c:v>8.5</c:v>
                </c:pt>
                <c:pt idx="266">
                  <c:v>8.48</c:v>
                </c:pt>
                <c:pt idx="267">
                  <c:v>8.46</c:v>
                </c:pt>
                <c:pt idx="268">
                  <c:v>8.44</c:v>
                </c:pt>
                <c:pt idx="269">
                  <c:v>8.42</c:v>
                </c:pt>
                <c:pt idx="270">
                  <c:v>8.4</c:v>
                </c:pt>
                <c:pt idx="271">
                  <c:v>8.370000000000001</c:v>
                </c:pt>
                <c:pt idx="272">
                  <c:v>8.34</c:v>
                </c:pt>
                <c:pt idx="273">
                  <c:v>8.31</c:v>
                </c:pt>
                <c:pt idx="274">
                  <c:v>8.28</c:v>
                </c:pt>
                <c:pt idx="275">
                  <c:v>8.25</c:v>
                </c:pt>
                <c:pt idx="276">
                  <c:v>8.22</c:v>
                </c:pt>
                <c:pt idx="277">
                  <c:v>8.19</c:v>
                </c:pt>
                <c:pt idx="278">
                  <c:v>8.16</c:v>
                </c:pt>
                <c:pt idx="279">
                  <c:v>8.129999999999999</c:v>
                </c:pt>
                <c:pt idx="280">
                  <c:v>8.1</c:v>
                </c:pt>
                <c:pt idx="281">
                  <c:v>8.07</c:v>
                </c:pt>
                <c:pt idx="282">
                  <c:v>8.04</c:v>
                </c:pt>
                <c:pt idx="283">
                  <c:v>8.01</c:v>
                </c:pt>
                <c:pt idx="284">
                  <c:v>7.9799999999999995</c:v>
                </c:pt>
                <c:pt idx="285">
                  <c:v>7.949999999999999</c:v>
                </c:pt>
                <c:pt idx="286">
                  <c:v>7.92</c:v>
                </c:pt>
                <c:pt idx="287">
                  <c:v>7.89</c:v>
                </c:pt>
                <c:pt idx="288">
                  <c:v>7.859999999999999</c:v>
                </c:pt>
                <c:pt idx="289">
                  <c:v>7.83</c:v>
                </c:pt>
                <c:pt idx="290">
                  <c:v>7.8</c:v>
                </c:pt>
                <c:pt idx="291">
                  <c:v>7.76</c:v>
                </c:pt>
                <c:pt idx="292">
                  <c:v>7.72</c:v>
                </c:pt>
                <c:pt idx="293">
                  <c:v>7.68</c:v>
                </c:pt>
                <c:pt idx="294">
                  <c:v>7.64</c:v>
                </c:pt>
                <c:pt idx="295">
                  <c:v>7.6</c:v>
                </c:pt>
                <c:pt idx="296">
                  <c:v>7.5600000000000005</c:v>
                </c:pt>
                <c:pt idx="297">
                  <c:v>7.5200000000000005</c:v>
                </c:pt>
                <c:pt idx="298">
                  <c:v>7.48</c:v>
                </c:pt>
                <c:pt idx="299">
                  <c:v>7.44</c:v>
                </c:pt>
                <c:pt idx="300">
                  <c:v>7.4</c:v>
                </c:pt>
                <c:pt idx="301">
                  <c:v>7.362500000000001</c:v>
                </c:pt>
                <c:pt idx="302">
                  <c:v>7.325</c:v>
                </c:pt>
                <c:pt idx="303">
                  <c:v>7.2875</c:v>
                </c:pt>
                <c:pt idx="304">
                  <c:v>7.25</c:v>
                </c:pt>
                <c:pt idx="305">
                  <c:v>7.2125</c:v>
                </c:pt>
                <c:pt idx="306">
                  <c:v>7.175</c:v>
                </c:pt>
                <c:pt idx="307">
                  <c:v>7.137499999999999</c:v>
                </c:pt>
                <c:pt idx="308">
                  <c:v>7.1</c:v>
                </c:pt>
                <c:pt idx="309">
                  <c:v>7.042857142857143</c:v>
                </c:pt>
                <c:pt idx="310">
                  <c:v>6.985714285714286</c:v>
                </c:pt>
                <c:pt idx="311">
                  <c:v>6.928571428571429</c:v>
                </c:pt>
                <c:pt idx="312">
                  <c:v>6.871428571428571</c:v>
                </c:pt>
                <c:pt idx="313">
                  <c:v>6.814285714285714</c:v>
                </c:pt>
                <c:pt idx="314">
                  <c:v>6.757142857142857</c:v>
                </c:pt>
                <c:pt idx="315">
                  <c:v>6.7</c:v>
                </c:pt>
                <c:pt idx="316">
                  <c:v>6.62</c:v>
                </c:pt>
                <c:pt idx="317">
                  <c:v>6.54</c:v>
                </c:pt>
                <c:pt idx="318">
                  <c:v>6.46</c:v>
                </c:pt>
                <c:pt idx="319">
                  <c:v>6.38</c:v>
                </c:pt>
                <c:pt idx="320">
                  <c:v>6.3</c:v>
                </c:pt>
                <c:pt idx="321">
                  <c:v>6.175</c:v>
                </c:pt>
                <c:pt idx="322">
                  <c:v>6.05</c:v>
                </c:pt>
                <c:pt idx="323">
                  <c:v>5.925</c:v>
                </c:pt>
                <c:pt idx="324">
                  <c:v>5.8</c:v>
                </c:pt>
                <c:pt idx="325">
                  <c:v>5.425</c:v>
                </c:pt>
                <c:pt idx="326">
                  <c:v>5.05</c:v>
                </c:pt>
                <c:pt idx="327">
                  <c:v>4.675</c:v>
                </c:pt>
                <c:pt idx="328">
                  <c:v>4.3</c:v>
                </c:pt>
                <c:pt idx="329">
                  <c:v>4.057142857142857</c:v>
                </c:pt>
                <c:pt idx="330">
                  <c:v>3.814285714285714</c:v>
                </c:pt>
                <c:pt idx="331">
                  <c:v>3.571428571428571</c:v>
                </c:pt>
                <c:pt idx="332">
                  <c:v>3.3285714285714283</c:v>
                </c:pt>
                <c:pt idx="333">
                  <c:v>3.085714285714286</c:v>
                </c:pt>
                <c:pt idx="334">
                  <c:v>2.842857142857143</c:v>
                </c:pt>
                <c:pt idx="335">
                  <c:v>2.6</c:v>
                </c:pt>
                <c:pt idx="336">
                  <c:v>2.52</c:v>
                </c:pt>
                <c:pt idx="337">
                  <c:v>2.44</c:v>
                </c:pt>
                <c:pt idx="338">
                  <c:v>2.3600000000000003</c:v>
                </c:pt>
                <c:pt idx="339">
                  <c:v>2.2800000000000002</c:v>
                </c:pt>
                <c:pt idx="340">
                  <c:v>2.2</c:v>
                </c:pt>
                <c:pt idx="341">
                  <c:v>2.14</c:v>
                </c:pt>
                <c:pt idx="342">
                  <c:v>2.08</c:v>
                </c:pt>
                <c:pt idx="343">
                  <c:v>2.02</c:v>
                </c:pt>
                <c:pt idx="344">
                  <c:v>1.96</c:v>
                </c:pt>
                <c:pt idx="345">
                  <c:v>1.9</c:v>
                </c:pt>
                <c:pt idx="346">
                  <c:v>1.78</c:v>
                </c:pt>
                <c:pt idx="347">
                  <c:v>1.66</c:v>
                </c:pt>
                <c:pt idx="348">
                  <c:v>1.54</c:v>
                </c:pt>
                <c:pt idx="349">
                  <c:v>1.42</c:v>
                </c:pt>
                <c:pt idx="350">
                  <c:v>1.3</c:v>
                </c:pt>
                <c:pt idx="351">
                  <c:v>1.1600000000000001</c:v>
                </c:pt>
                <c:pt idx="352">
                  <c:v>1.02</c:v>
                </c:pt>
                <c:pt idx="353">
                  <c:v>0.88</c:v>
                </c:pt>
                <c:pt idx="354">
                  <c:v>0.74</c:v>
                </c:pt>
                <c:pt idx="355">
                  <c:v>0.6</c:v>
                </c:pt>
                <c:pt idx="356">
                  <c:v>0.48</c:v>
                </c:pt>
                <c:pt idx="357">
                  <c:v>0.36</c:v>
                </c:pt>
                <c:pt idx="358">
                  <c:v>0.24</c:v>
                </c:pt>
                <c:pt idx="359">
                  <c:v>0.12</c:v>
                </c:pt>
                <c:pt idx="360">
                  <c:v>0</c:v>
                </c:pt>
              </c:numCache>
            </c:numRef>
          </c:val>
        </c:ser>
        <c:axId val="14174442"/>
        <c:axId val="60461115"/>
      </c:radarChart>
      <c:radarChart>
        <c:radarStyle val="marker"/>
        <c:varyColors val="0"/>
        <c:ser>
          <c:idx val="14"/>
          <c:order val="11"/>
          <c:tx>
            <c:v>scale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'Calc Polars'!$A$4:$A$27</c:f>
              <c:numCache>
                <c:ptCount val="24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</c:numCache>
            </c:numRef>
          </c:cat>
          <c:val>
            <c:numRef>
              <c:f>'Calc Polars'!$B$4:$B$27</c:f>
              <c:numCache>
                <c:ptCount val="24"/>
                <c:pt idx="0">
                  <c:v>14.28</c:v>
                </c:pt>
                <c:pt idx="1">
                  <c:v>14.28</c:v>
                </c:pt>
                <c:pt idx="2">
                  <c:v>14.28</c:v>
                </c:pt>
                <c:pt idx="3">
                  <c:v>14.28</c:v>
                </c:pt>
                <c:pt idx="4">
                  <c:v>14.28</c:v>
                </c:pt>
                <c:pt idx="5">
                  <c:v>14.28</c:v>
                </c:pt>
                <c:pt idx="6">
                  <c:v>14.28</c:v>
                </c:pt>
                <c:pt idx="7">
                  <c:v>14.28</c:v>
                </c:pt>
                <c:pt idx="8">
                  <c:v>14.28</c:v>
                </c:pt>
                <c:pt idx="9">
                  <c:v>14.28</c:v>
                </c:pt>
                <c:pt idx="10">
                  <c:v>14.28</c:v>
                </c:pt>
                <c:pt idx="11">
                  <c:v>14.28</c:v>
                </c:pt>
                <c:pt idx="12">
                  <c:v>14.28</c:v>
                </c:pt>
                <c:pt idx="13">
                  <c:v>14.28</c:v>
                </c:pt>
                <c:pt idx="14">
                  <c:v>14.28</c:v>
                </c:pt>
                <c:pt idx="15">
                  <c:v>14.28</c:v>
                </c:pt>
                <c:pt idx="16">
                  <c:v>14.28</c:v>
                </c:pt>
                <c:pt idx="17">
                  <c:v>14.28</c:v>
                </c:pt>
                <c:pt idx="18">
                  <c:v>14.28</c:v>
                </c:pt>
                <c:pt idx="19">
                  <c:v>14.28</c:v>
                </c:pt>
                <c:pt idx="20">
                  <c:v>14.28</c:v>
                </c:pt>
                <c:pt idx="21">
                  <c:v>14.28</c:v>
                </c:pt>
                <c:pt idx="22">
                  <c:v>14.28</c:v>
                </c:pt>
                <c:pt idx="23">
                  <c:v>14.28</c:v>
                </c:pt>
              </c:numCache>
            </c:numRef>
          </c:val>
        </c:ser>
        <c:axId val="7279124"/>
        <c:axId val="65512117"/>
      </c:radarChart>
      <c:catAx>
        <c:axId val="141744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461115"/>
        <c:crosses val="autoZero"/>
        <c:auto val="0"/>
        <c:lblOffset val="100"/>
        <c:tickLblSkip val="1"/>
        <c:noMultiLvlLbl val="0"/>
      </c:catAx>
      <c:valAx>
        <c:axId val="604611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14174442"/>
        <c:crossesAt val="1"/>
        <c:crossBetween val="between"/>
        <c:dispUnits/>
      </c:valAx>
      <c:catAx>
        <c:axId val="72791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512117"/>
        <c:crosses val="max"/>
        <c:auto val="0"/>
        <c:lblOffset val="100"/>
        <c:tickLblSkip val="1"/>
        <c:noMultiLvlLbl val="0"/>
      </c:catAx>
      <c:valAx>
        <c:axId val="65512117"/>
        <c:scaling>
          <c:orientation val="minMax"/>
        </c:scaling>
        <c:axPos val="l"/>
        <c:majorGridlines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791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1"/>
        <c:delete val="1"/>
      </c:legendEntry>
      <c:layout>
        <c:manualLayout>
          <c:xMode val="edge"/>
          <c:yMode val="edge"/>
          <c:x val="0.939"/>
          <c:y val="0.3355"/>
          <c:w val="0.05325"/>
          <c:h val="0.39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121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nri%20Laurent\AppData\Local\Temp\Temp1_Polarplots.zip\Polarplo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mple1"/>
      <sheetName val="Example2"/>
      <sheetName val="Example3"/>
      <sheetName val="Example4"/>
      <sheetName val="Example5"/>
      <sheetName val="Example6"/>
      <sheetName val="Example7"/>
      <sheetName val="Example8"/>
      <sheetName val="Example9"/>
      <sheetName val="Example10"/>
      <sheetName val="Construct"/>
    </sheetNames>
    <sheetDataSet>
      <sheetData sheetId="0">
        <row r="2">
          <cell r="I2">
            <v>0</v>
          </cell>
          <cell r="J2">
            <v>0</v>
          </cell>
          <cell r="K2">
            <v>34</v>
          </cell>
        </row>
        <row r="3">
          <cell r="I3">
            <v>20</v>
          </cell>
          <cell r="J3">
            <v>2</v>
          </cell>
          <cell r="K3">
            <v>36</v>
          </cell>
        </row>
        <row r="4">
          <cell r="I4">
            <v>40</v>
          </cell>
          <cell r="J4">
            <v>4</v>
          </cell>
          <cell r="K4">
            <v>38</v>
          </cell>
        </row>
        <row r="5">
          <cell r="I5">
            <v>60</v>
          </cell>
          <cell r="J5">
            <v>6</v>
          </cell>
          <cell r="K5">
            <v>40</v>
          </cell>
        </row>
        <row r="6">
          <cell r="I6">
            <v>80</v>
          </cell>
          <cell r="J6">
            <v>8</v>
          </cell>
          <cell r="K6">
            <v>42</v>
          </cell>
        </row>
        <row r="7">
          <cell r="I7">
            <v>100</v>
          </cell>
          <cell r="J7">
            <v>10</v>
          </cell>
          <cell r="K7">
            <v>44</v>
          </cell>
        </row>
        <row r="8">
          <cell r="I8">
            <v>120</v>
          </cell>
          <cell r="J8">
            <v>12</v>
          </cell>
          <cell r="K8">
            <v>46</v>
          </cell>
        </row>
        <row r="9">
          <cell r="I9">
            <v>140</v>
          </cell>
          <cell r="J9">
            <v>13</v>
          </cell>
          <cell r="K9">
            <v>48</v>
          </cell>
        </row>
        <row r="10">
          <cell r="I10">
            <v>160</v>
          </cell>
          <cell r="J10">
            <v>14</v>
          </cell>
          <cell r="K10">
            <v>50</v>
          </cell>
        </row>
        <row r="11">
          <cell r="I11">
            <v>180</v>
          </cell>
          <cell r="J11">
            <v>16</v>
          </cell>
          <cell r="K11">
            <v>52</v>
          </cell>
        </row>
        <row r="12">
          <cell r="I12">
            <v>200</v>
          </cell>
          <cell r="J12">
            <v>18</v>
          </cell>
          <cell r="K12">
            <v>54</v>
          </cell>
        </row>
        <row r="13">
          <cell r="I13">
            <v>220</v>
          </cell>
          <cell r="J13">
            <v>20</v>
          </cell>
          <cell r="K13">
            <v>56</v>
          </cell>
        </row>
        <row r="14">
          <cell r="I14">
            <v>240</v>
          </cell>
          <cell r="J14">
            <v>22</v>
          </cell>
          <cell r="K14">
            <v>58</v>
          </cell>
        </row>
        <row r="15">
          <cell r="I15">
            <v>260</v>
          </cell>
          <cell r="J15">
            <v>24</v>
          </cell>
          <cell r="K15">
            <v>60</v>
          </cell>
        </row>
        <row r="16">
          <cell r="I16">
            <v>280</v>
          </cell>
          <cell r="J16">
            <v>26</v>
          </cell>
          <cell r="K16">
            <v>62</v>
          </cell>
        </row>
        <row r="17">
          <cell r="I17">
            <v>300</v>
          </cell>
          <cell r="J17">
            <v>28</v>
          </cell>
          <cell r="K17">
            <v>64</v>
          </cell>
        </row>
        <row r="18">
          <cell r="I18">
            <v>320</v>
          </cell>
          <cell r="J18">
            <v>30</v>
          </cell>
          <cell r="K18">
            <v>66</v>
          </cell>
        </row>
        <row r="19">
          <cell r="I19">
            <v>340</v>
          </cell>
          <cell r="J19">
            <v>32</v>
          </cell>
          <cell r="K19">
            <v>68</v>
          </cell>
        </row>
        <row r="20">
          <cell r="I20">
            <v>360</v>
          </cell>
          <cell r="J20">
            <v>34</v>
          </cell>
          <cell r="K20">
            <v>70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1" displayName="Tableau1" ref="A3:L21" comment="" totalsRowShown="0">
  <tableColumns count="12">
    <tableColumn id="1" name="TWA / TWS"/>
    <tableColumn id="2" name="4"/>
    <tableColumn id="16" name="6"/>
    <tableColumn id="6" name="8"/>
    <tableColumn id="17" name="10"/>
    <tableColumn id="9" name="12"/>
    <tableColumn id="18" name="14"/>
    <tableColumn id="11" name="16"/>
    <tableColumn id="12" name="20"/>
    <tableColumn id="13" name="25"/>
    <tableColumn id="15" name="30"/>
    <tableColumn id="14" name="3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A3:L21" comment="" totalsRowShown="0">
  <tableColumns count="12">
    <tableColumn id="1" name="TWA / TWS"/>
    <tableColumn id="2" name="4"/>
    <tableColumn id="3" name="6"/>
    <tableColumn id="6" name="8"/>
    <tableColumn id="4" name="10"/>
    <tableColumn id="9" name="12"/>
    <tableColumn id="11" name="14"/>
    <tableColumn id="5" name="16"/>
    <tableColumn id="12" name="20"/>
    <tableColumn id="13" name="25"/>
    <tableColumn id="15" name="30"/>
    <tableColumn id="14" name="3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23:L30" comment="" totalsRowShown="0">
  <tableColumns count="12">
    <tableColumn id="1" name="TWS"/>
    <tableColumn id="2" name="4"/>
    <tableColumn id="3" name="6"/>
    <tableColumn id="6" name="8"/>
    <tableColumn id="4" name="10"/>
    <tableColumn id="9" name="12"/>
    <tableColumn id="5" name="14"/>
    <tableColumn id="11" name="16"/>
    <tableColumn id="12" name="20"/>
    <tableColumn id="13" name="25"/>
    <tableColumn id="14" name="30"/>
    <tableColumn id="15" name="35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A33:L40" comment="" totalsRowShown="0">
  <tableColumns count="12">
    <tableColumn id="1" name="TWS"/>
    <tableColumn id="2" name="4"/>
    <tableColumn id="3" name="6"/>
    <tableColumn id="6" name="8"/>
    <tableColumn id="4" name="10"/>
    <tableColumn id="9" name="12"/>
    <tableColumn id="5" name="14"/>
    <tableColumn id="11" name="16"/>
    <tableColumn id="12" name="20"/>
    <tableColumn id="13" name="25"/>
    <tableColumn id="14" name="30"/>
    <tableColumn id="15" name="35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zgrid.com/Excel/polar-plot-chart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outlinePr summaryBelow="0" summaryRight="0"/>
    <pageSetUpPr fitToPage="1"/>
  </sheetPr>
  <dimension ref="A1:S36"/>
  <sheetViews>
    <sheetView tabSelected="1" zoomScalePageLayoutView="0" workbookViewId="0" topLeftCell="A1">
      <selection activeCell="C1" sqref="C1:J1"/>
    </sheetView>
  </sheetViews>
  <sheetFormatPr defaultColWidth="9.140625" defaultRowHeight="12.75"/>
  <cols>
    <col min="1" max="1" width="12.57421875" style="3" customWidth="1"/>
    <col min="2" max="10" width="9.7109375" style="3" customWidth="1"/>
    <col min="11" max="12" width="9.8515625" style="3" customWidth="1"/>
    <col min="13" max="17" width="9.140625" style="3" customWidth="1"/>
    <col min="18" max="18" width="10.28125" style="3" customWidth="1"/>
    <col min="19" max="19" width="12.140625" style="3" customWidth="1"/>
    <col min="20" max="16384" width="9.140625" style="3" customWidth="1"/>
  </cols>
  <sheetData>
    <row r="1" spans="1:12" s="13" customFormat="1" ht="21.75" customHeight="1">
      <c r="A1" s="169" t="s">
        <v>45</v>
      </c>
      <c r="B1" s="173"/>
      <c r="C1" s="171" t="s">
        <v>67</v>
      </c>
      <c r="D1" s="172"/>
      <c r="E1" s="172"/>
      <c r="F1" s="172"/>
      <c r="G1" s="172"/>
      <c r="H1" s="172"/>
      <c r="I1" s="172"/>
      <c r="J1" s="172"/>
      <c r="K1" s="167">
        <f ca="1">TODAY()</f>
        <v>42250</v>
      </c>
      <c r="L1" s="168"/>
    </row>
    <row r="2" spans="1:19" s="28" customFormat="1" ht="21" customHeight="1">
      <c r="A2" s="169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33"/>
      <c r="L2" s="34"/>
      <c r="Q2" s="13"/>
      <c r="R2" s="13"/>
      <c r="S2" s="13"/>
    </row>
    <row r="3" spans="1:19" s="4" customFormat="1" ht="21" customHeight="1">
      <c r="A3" s="114" t="s">
        <v>9</v>
      </c>
      <c r="B3" s="6" t="s">
        <v>1</v>
      </c>
      <c r="C3" s="6" t="s">
        <v>34</v>
      </c>
      <c r="D3" s="6" t="s">
        <v>2</v>
      </c>
      <c r="E3" s="6" t="s">
        <v>35</v>
      </c>
      <c r="F3" s="7" t="s">
        <v>3</v>
      </c>
      <c r="G3" s="7" t="s">
        <v>36</v>
      </c>
      <c r="H3" s="7" t="s">
        <v>4</v>
      </c>
      <c r="I3" s="7" t="s">
        <v>5</v>
      </c>
      <c r="J3" s="6" t="s">
        <v>6</v>
      </c>
      <c r="K3" s="8" t="s">
        <v>7</v>
      </c>
      <c r="L3" s="8" t="s">
        <v>8</v>
      </c>
      <c r="Q3" s="13"/>
      <c r="R3" s="13"/>
      <c r="S3" s="13"/>
    </row>
    <row r="4" spans="1:19" s="1" customFormat="1" ht="21" customHeight="1">
      <c r="A4" s="5">
        <v>32</v>
      </c>
      <c r="B4" s="92">
        <v>2.23</v>
      </c>
      <c r="C4" s="92">
        <v>3.34</v>
      </c>
      <c r="D4" s="92">
        <v>4.24</v>
      </c>
      <c r="E4" s="92">
        <v>4.86</v>
      </c>
      <c r="F4" s="92">
        <v>5.23</v>
      </c>
      <c r="G4" s="92">
        <v>5.46</v>
      </c>
      <c r="H4" s="92">
        <v>5.58</v>
      </c>
      <c r="I4" s="92">
        <v>5.7</v>
      </c>
      <c r="J4" s="93">
        <v>5.65</v>
      </c>
      <c r="K4" s="94">
        <v>5.37</v>
      </c>
      <c r="L4" s="94">
        <v>4.29</v>
      </c>
      <c r="N4" s="4"/>
      <c r="Q4" s="13"/>
      <c r="R4" s="13"/>
      <c r="S4" s="13"/>
    </row>
    <row r="5" spans="1:19" s="1" customFormat="1" ht="21" customHeight="1">
      <c r="A5" s="5">
        <v>36</v>
      </c>
      <c r="B5" s="92">
        <v>2.61</v>
      </c>
      <c r="C5" s="92">
        <v>3.86</v>
      </c>
      <c r="D5" s="92">
        <v>4.78</v>
      </c>
      <c r="E5" s="92">
        <v>5.36</v>
      </c>
      <c r="F5" s="92">
        <v>5.72</v>
      </c>
      <c r="G5" s="92">
        <v>5.92</v>
      </c>
      <c r="H5" s="92">
        <v>6.03</v>
      </c>
      <c r="I5" s="92">
        <v>6.16</v>
      </c>
      <c r="J5" s="93">
        <v>6.18</v>
      </c>
      <c r="K5" s="94">
        <v>6.07</v>
      </c>
      <c r="L5" s="94">
        <v>5.78</v>
      </c>
      <c r="Q5" s="13"/>
      <c r="R5" s="13"/>
      <c r="S5" s="13"/>
    </row>
    <row r="6" spans="1:19" s="1" customFormat="1" ht="21" customHeight="1">
      <c r="A6" s="5">
        <v>40</v>
      </c>
      <c r="B6" s="92">
        <v>2.95</v>
      </c>
      <c r="C6" s="92">
        <v>4.3</v>
      </c>
      <c r="D6" s="92">
        <v>5.21</v>
      </c>
      <c r="E6" s="92">
        <v>5.77</v>
      </c>
      <c r="F6" s="92">
        <v>6.07</v>
      </c>
      <c r="G6" s="92">
        <v>6.23</v>
      </c>
      <c r="H6" s="92">
        <v>6.33</v>
      </c>
      <c r="I6" s="92">
        <v>6.45</v>
      </c>
      <c r="J6" s="93">
        <v>6.5</v>
      </c>
      <c r="K6" s="94">
        <v>6.46</v>
      </c>
      <c r="L6" s="94">
        <v>6.33</v>
      </c>
      <c r="Q6" s="13"/>
      <c r="R6" s="13"/>
      <c r="S6" s="13"/>
    </row>
    <row r="7" spans="1:19" s="1" customFormat="1" ht="21" customHeight="1">
      <c r="A7" s="5">
        <v>45</v>
      </c>
      <c r="B7" s="92">
        <v>3.32</v>
      </c>
      <c r="C7" s="92">
        <v>4.74</v>
      </c>
      <c r="D7" s="92">
        <v>5.66</v>
      </c>
      <c r="E7" s="92">
        <v>6.13</v>
      </c>
      <c r="F7" s="92">
        <v>6.36</v>
      </c>
      <c r="G7" s="92">
        <v>6.49</v>
      </c>
      <c r="H7" s="92">
        <v>6.59</v>
      </c>
      <c r="I7" s="92">
        <v>6.71</v>
      </c>
      <c r="J7" s="93">
        <v>6.78</v>
      </c>
      <c r="K7" s="94">
        <v>6.78</v>
      </c>
      <c r="L7" s="94">
        <v>6.71</v>
      </c>
      <c r="Q7" s="13"/>
      <c r="R7" s="13"/>
      <c r="S7" s="13"/>
    </row>
    <row r="8" spans="1:19" s="1" customFormat="1" ht="21" customHeight="1">
      <c r="A8" s="5">
        <v>52</v>
      </c>
      <c r="B8" s="92">
        <v>3.74</v>
      </c>
      <c r="C8" s="92">
        <v>5.2</v>
      </c>
      <c r="D8" s="92">
        <v>6.09</v>
      </c>
      <c r="E8" s="92">
        <v>6.45</v>
      </c>
      <c r="F8" s="92">
        <v>6.64</v>
      </c>
      <c r="G8" s="92">
        <v>6.76</v>
      </c>
      <c r="H8" s="92">
        <v>6.85</v>
      </c>
      <c r="I8" s="92">
        <v>6.98</v>
      </c>
      <c r="J8" s="93">
        <v>7.07</v>
      </c>
      <c r="K8" s="94">
        <v>7.1</v>
      </c>
      <c r="L8" s="94">
        <v>7.08</v>
      </c>
      <c r="Q8" s="13"/>
      <c r="R8" s="13"/>
      <c r="S8" s="13"/>
    </row>
    <row r="9" spans="1:19" s="1" customFormat="1" ht="21" customHeight="1">
      <c r="A9" s="5">
        <v>60</v>
      </c>
      <c r="B9" s="92">
        <v>4.07</v>
      </c>
      <c r="C9" s="92">
        <v>5.56</v>
      </c>
      <c r="D9" s="92">
        <v>6.38</v>
      </c>
      <c r="E9" s="92">
        <v>6.7</v>
      </c>
      <c r="F9" s="92">
        <v>6.87</v>
      </c>
      <c r="G9" s="92">
        <v>6.99</v>
      </c>
      <c r="H9" s="92">
        <v>7.09</v>
      </c>
      <c r="I9" s="92">
        <v>7.23</v>
      </c>
      <c r="J9" s="93">
        <v>7.34</v>
      </c>
      <c r="K9" s="94">
        <v>7.4</v>
      </c>
      <c r="L9" s="94">
        <v>7.42</v>
      </c>
      <c r="N9" s="108"/>
      <c r="Q9" s="13"/>
      <c r="R9" s="13"/>
      <c r="S9" s="13"/>
    </row>
    <row r="10" spans="1:19" s="1" customFormat="1" ht="21" customHeight="1">
      <c r="A10" s="5">
        <v>70</v>
      </c>
      <c r="B10" s="92">
        <v>4.32</v>
      </c>
      <c r="C10" s="92">
        <v>5.82</v>
      </c>
      <c r="D10" s="92">
        <v>6.57</v>
      </c>
      <c r="E10" s="92">
        <v>6.92</v>
      </c>
      <c r="F10" s="92">
        <v>7.09</v>
      </c>
      <c r="G10" s="92">
        <v>7.22</v>
      </c>
      <c r="H10" s="92">
        <v>7.33</v>
      </c>
      <c r="I10" s="92">
        <v>7.5</v>
      </c>
      <c r="J10" s="93">
        <v>7.66</v>
      </c>
      <c r="K10" s="94">
        <v>7.75</v>
      </c>
      <c r="L10" s="94">
        <v>7.81</v>
      </c>
      <c r="N10" s="108"/>
      <c r="Q10" s="13"/>
      <c r="R10" s="13"/>
      <c r="S10" s="13"/>
    </row>
    <row r="11" spans="1:19" s="1" customFormat="1" ht="21" customHeight="1">
      <c r="A11" s="5">
        <v>80</v>
      </c>
      <c r="B11" s="92">
        <v>4.39</v>
      </c>
      <c r="C11" s="92">
        <v>5.89</v>
      </c>
      <c r="D11" s="92">
        <v>6.63</v>
      </c>
      <c r="E11" s="92">
        <v>7.03</v>
      </c>
      <c r="F11" s="92">
        <v>7.27</v>
      </c>
      <c r="G11" s="92">
        <v>7.41</v>
      </c>
      <c r="H11" s="92">
        <v>7.54</v>
      </c>
      <c r="I11" s="92">
        <v>7.75</v>
      </c>
      <c r="J11" s="93">
        <v>7.93</v>
      </c>
      <c r="K11" s="94">
        <v>8.06</v>
      </c>
      <c r="L11" s="94">
        <v>8.13</v>
      </c>
      <c r="N11" s="108"/>
      <c r="Q11" s="13"/>
      <c r="R11" s="13"/>
      <c r="S11" s="13"/>
    </row>
    <row r="12" spans="1:19" s="1" customFormat="1" ht="21" customHeight="1">
      <c r="A12" s="5">
        <v>90</v>
      </c>
      <c r="B12" s="92">
        <v>4.46</v>
      </c>
      <c r="C12" s="92">
        <v>6.05</v>
      </c>
      <c r="D12" s="92">
        <v>6.72</v>
      </c>
      <c r="E12" s="92">
        <v>7.03</v>
      </c>
      <c r="F12" s="92">
        <v>7.34</v>
      </c>
      <c r="G12" s="92">
        <v>7.57</v>
      </c>
      <c r="H12" s="92">
        <v>7.72</v>
      </c>
      <c r="I12" s="92">
        <v>7.95</v>
      </c>
      <c r="J12" s="93">
        <v>8.14</v>
      </c>
      <c r="K12" s="95">
        <v>8.29</v>
      </c>
      <c r="L12" s="95">
        <v>8.38</v>
      </c>
      <c r="N12" s="108"/>
      <c r="Q12" s="13"/>
      <c r="R12" s="13"/>
      <c r="S12" s="13"/>
    </row>
    <row r="13" spans="1:19" s="1" customFormat="1" ht="21" customHeight="1">
      <c r="A13" s="5">
        <v>100</v>
      </c>
      <c r="B13" s="92">
        <v>4.54</v>
      </c>
      <c r="C13" s="92">
        <v>6.09</v>
      </c>
      <c r="D13" s="92">
        <v>6.8</v>
      </c>
      <c r="E13" s="92">
        <v>7.12</v>
      </c>
      <c r="F13" s="92">
        <v>7.32</v>
      </c>
      <c r="G13" s="92">
        <v>7.52</v>
      </c>
      <c r="H13" s="92">
        <v>7.77</v>
      </c>
      <c r="I13" s="92">
        <v>8.07</v>
      </c>
      <c r="J13" s="93">
        <v>8.26</v>
      </c>
      <c r="K13" s="95">
        <v>8.4</v>
      </c>
      <c r="L13" s="95">
        <v>8.6</v>
      </c>
      <c r="N13" s="108"/>
      <c r="Q13" s="13"/>
      <c r="R13" s="13"/>
      <c r="S13" s="13"/>
    </row>
    <row r="14" spans="1:19" s="1" customFormat="1" ht="21" customHeight="1">
      <c r="A14" s="5">
        <v>110</v>
      </c>
      <c r="B14" s="92">
        <v>4.4</v>
      </c>
      <c r="C14" s="92">
        <v>5.96</v>
      </c>
      <c r="D14" s="92">
        <v>6.73</v>
      </c>
      <c r="E14" s="92">
        <v>7.17</v>
      </c>
      <c r="F14" s="92">
        <v>7.44</v>
      </c>
      <c r="G14" s="92">
        <v>7.64</v>
      </c>
      <c r="H14" s="92">
        <v>7.83</v>
      </c>
      <c r="I14" s="92">
        <v>8.16</v>
      </c>
      <c r="J14" s="93">
        <v>8.52</v>
      </c>
      <c r="K14" s="95">
        <v>8.88</v>
      </c>
      <c r="L14" s="95">
        <v>9.21</v>
      </c>
      <c r="N14" s="108"/>
      <c r="Q14" s="13"/>
      <c r="R14" s="13"/>
      <c r="S14" s="13"/>
    </row>
    <row r="15" spans="1:19" s="1" customFormat="1" ht="21" customHeight="1">
      <c r="A15" s="5">
        <v>120</v>
      </c>
      <c r="B15" s="92">
        <v>4.05</v>
      </c>
      <c r="C15" s="92">
        <v>5.61</v>
      </c>
      <c r="D15" s="92">
        <v>6.54</v>
      </c>
      <c r="E15" s="92">
        <v>7.07</v>
      </c>
      <c r="F15" s="92">
        <v>7.47</v>
      </c>
      <c r="G15" s="92">
        <v>7.8</v>
      </c>
      <c r="H15" s="92">
        <v>8.03</v>
      </c>
      <c r="I15" s="92">
        <v>8.44</v>
      </c>
      <c r="J15" s="93">
        <v>8.97</v>
      </c>
      <c r="K15" s="95">
        <v>9.5</v>
      </c>
      <c r="L15" s="95">
        <v>10.06</v>
      </c>
      <c r="N15" s="108"/>
      <c r="Q15" s="13"/>
      <c r="R15" s="13"/>
      <c r="S15" s="13"/>
    </row>
    <row r="16" spans="1:19" s="1" customFormat="1" ht="21" customHeight="1">
      <c r="A16" s="5">
        <v>130</v>
      </c>
      <c r="B16" s="92">
        <v>3.55</v>
      </c>
      <c r="C16" s="92">
        <v>5.08</v>
      </c>
      <c r="D16" s="92">
        <v>6.18</v>
      </c>
      <c r="E16" s="92">
        <v>6.82</v>
      </c>
      <c r="F16" s="92">
        <v>7.27</v>
      </c>
      <c r="G16" s="92">
        <v>7.67</v>
      </c>
      <c r="H16" s="92">
        <v>8.02</v>
      </c>
      <c r="I16" s="92">
        <v>8.73</v>
      </c>
      <c r="J16" s="93">
        <v>9.58</v>
      </c>
      <c r="K16" s="95">
        <v>10.38</v>
      </c>
      <c r="L16" s="95">
        <v>11.16</v>
      </c>
      <c r="N16" s="108"/>
      <c r="Q16" s="13"/>
      <c r="R16" s="13"/>
      <c r="S16" s="13"/>
    </row>
    <row r="17" spans="1:19" s="1" customFormat="1" ht="21" customHeight="1">
      <c r="A17" s="5">
        <v>140</v>
      </c>
      <c r="B17" s="92">
        <v>3.05</v>
      </c>
      <c r="C17" s="92">
        <v>4.5</v>
      </c>
      <c r="D17" s="92">
        <v>5.67</v>
      </c>
      <c r="E17" s="92">
        <v>6.46</v>
      </c>
      <c r="F17" s="92">
        <v>6.99</v>
      </c>
      <c r="G17" s="92">
        <v>7.44</v>
      </c>
      <c r="H17" s="92">
        <v>7.86</v>
      </c>
      <c r="I17" s="92">
        <v>8.72</v>
      </c>
      <c r="J17" s="93">
        <v>9.93</v>
      </c>
      <c r="K17" s="95">
        <v>11.24</v>
      </c>
      <c r="L17" s="95">
        <v>12.51</v>
      </c>
      <c r="N17" s="108"/>
      <c r="Q17" s="13"/>
      <c r="R17" s="13"/>
      <c r="S17" s="13"/>
    </row>
    <row r="18" spans="1:19" s="1" customFormat="1" ht="21" customHeight="1">
      <c r="A18" s="5">
        <v>150</v>
      </c>
      <c r="B18" s="92">
        <v>2.56</v>
      </c>
      <c r="C18" s="92">
        <v>3.87</v>
      </c>
      <c r="D18" s="92">
        <v>5.02</v>
      </c>
      <c r="E18" s="92">
        <v>5.99</v>
      </c>
      <c r="F18" s="92">
        <v>6.64</v>
      </c>
      <c r="G18" s="92">
        <v>7.11</v>
      </c>
      <c r="H18" s="92">
        <v>7.53</v>
      </c>
      <c r="I18" s="92">
        <v>8.4</v>
      </c>
      <c r="J18" s="93">
        <v>10.02</v>
      </c>
      <c r="K18" s="95">
        <v>12.08</v>
      </c>
      <c r="L18" s="95">
        <v>14.11</v>
      </c>
      <c r="N18" s="108"/>
      <c r="Q18" s="13"/>
      <c r="R18" s="13"/>
      <c r="S18" s="13"/>
    </row>
    <row r="19" spans="1:19" s="1" customFormat="1" ht="21" customHeight="1">
      <c r="A19" s="5">
        <v>160</v>
      </c>
      <c r="B19" s="92">
        <v>2.25</v>
      </c>
      <c r="C19" s="92">
        <v>3.41</v>
      </c>
      <c r="D19" s="92">
        <v>4.5</v>
      </c>
      <c r="E19" s="92">
        <v>5.48</v>
      </c>
      <c r="F19" s="92">
        <v>6.28</v>
      </c>
      <c r="G19" s="92">
        <v>6.83</v>
      </c>
      <c r="H19" s="92">
        <v>7.26</v>
      </c>
      <c r="I19" s="92">
        <v>8.1</v>
      </c>
      <c r="J19" s="93">
        <v>9.47</v>
      </c>
      <c r="K19" s="95">
        <v>11.6</v>
      </c>
      <c r="L19" s="95">
        <v>14.28</v>
      </c>
      <c r="N19" s="108"/>
      <c r="Q19" s="13"/>
      <c r="R19" s="13"/>
      <c r="S19" s="13"/>
    </row>
    <row r="20" spans="1:19" s="1" customFormat="1" ht="21" customHeight="1">
      <c r="A20" s="5">
        <v>170</v>
      </c>
      <c r="B20" s="92">
        <v>2.05</v>
      </c>
      <c r="C20" s="92">
        <v>3.12</v>
      </c>
      <c r="D20" s="92">
        <v>4.14</v>
      </c>
      <c r="E20" s="92">
        <v>5.09</v>
      </c>
      <c r="F20" s="92">
        <v>5.93</v>
      </c>
      <c r="G20" s="92">
        <v>6.55</v>
      </c>
      <c r="H20" s="92">
        <v>7.01</v>
      </c>
      <c r="I20" s="92">
        <v>7.8</v>
      </c>
      <c r="J20" s="93">
        <v>8.95</v>
      </c>
      <c r="K20" s="95">
        <v>10.76</v>
      </c>
      <c r="L20" s="95">
        <v>13.15</v>
      </c>
      <c r="N20" s="108"/>
      <c r="Q20" s="13"/>
      <c r="R20" s="13"/>
      <c r="S20" s="13"/>
    </row>
    <row r="21" spans="1:19" s="1" customFormat="1" ht="22.5" customHeight="1">
      <c r="A21" s="9">
        <v>180</v>
      </c>
      <c r="B21" s="96">
        <v>1.91</v>
      </c>
      <c r="C21" s="96">
        <v>2.9</v>
      </c>
      <c r="D21" s="96">
        <v>3.87</v>
      </c>
      <c r="E21" s="96">
        <v>4.77</v>
      </c>
      <c r="F21" s="96">
        <v>5.6</v>
      </c>
      <c r="G21" s="96">
        <v>6.28</v>
      </c>
      <c r="H21" s="96">
        <v>6.78</v>
      </c>
      <c r="I21" s="96">
        <v>7.55</v>
      </c>
      <c r="J21" s="97">
        <v>8.53</v>
      </c>
      <c r="K21" s="98">
        <v>10</v>
      </c>
      <c r="L21" s="98">
        <v>12.01</v>
      </c>
      <c r="N21" s="108"/>
      <c r="Q21" s="13"/>
      <c r="R21" s="13"/>
      <c r="S21" s="13"/>
    </row>
    <row r="22" ht="12.75"/>
    <row r="23" spans="1:5" ht="12.75">
      <c r="A23" s="22" t="s">
        <v>10</v>
      </c>
      <c r="B23" s="23" t="s">
        <v>11</v>
      </c>
      <c r="C23" s="41"/>
      <c r="D23" s="30"/>
      <c r="E23" s="43"/>
    </row>
    <row r="24" spans="1:5" ht="12.75">
      <c r="A24" s="26" t="s">
        <v>12</v>
      </c>
      <c r="B24" s="37" t="s">
        <v>13</v>
      </c>
      <c r="C24" s="42"/>
      <c r="D24" s="36"/>
      <c r="E24" s="43"/>
    </row>
    <row r="25" ht="12.75"/>
    <row r="26" spans="1:5" ht="12.75">
      <c r="A26" s="45"/>
      <c r="B26" s="46" t="s">
        <v>38</v>
      </c>
      <c r="C26" s="161" t="s">
        <v>40</v>
      </c>
      <c r="D26" s="162"/>
      <c r="E26" s="163"/>
    </row>
    <row r="27" spans="1:5" ht="12.75">
      <c r="A27" s="45"/>
      <c r="B27" s="46" t="s">
        <v>39</v>
      </c>
      <c r="C27" s="164" t="str">
        <f>SUBSTITUTE(LOWER(TRIM(SUBSTITUTE(BestBoatSpeed!C1,".","_")))&amp;".pol"," ","")</f>
        <v>first31_7.pol</v>
      </c>
      <c r="D27" s="165"/>
      <c r="E27" s="166"/>
    </row>
    <row r="29" spans="1:12" ht="12.75">
      <c r="A29" s="158" t="s">
        <v>46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60"/>
    </row>
    <row r="30" spans="1:12" ht="12.75">
      <c r="A30" s="113" t="s">
        <v>52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112"/>
    </row>
    <row r="31" spans="1:12" ht="12.75">
      <c r="A31" s="109" t="s">
        <v>51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110"/>
    </row>
    <row r="32" spans="1:12" ht="12.75">
      <c r="A32" s="109" t="s">
        <v>50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110"/>
    </row>
    <row r="33" spans="1:12" ht="12.75">
      <c r="A33" s="111" t="s">
        <v>48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110"/>
    </row>
    <row r="34" spans="1:12" ht="12.75">
      <c r="A34" s="111" t="s">
        <v>49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110"/>
    </row>
    <row r="35" spans="1:12" ht="12.75">
      <c r="A35" s="111" t="s">
        <v>44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110"/>
    </row>
    <row r="36" spans="1:12" ht="12.75">
      <c r="A36" s="47" t="s">
        <v>47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36"/>
    </row>
  </sheetData>
  <sheetProtection sheet="1" objects="1" scenarios="1"/>
  <mergeCells count="7">
    <mergeCell ref="A29:L29"/>
    <mergeCell ref="C26:E26"/>
    <mergeCell ref="C27:E27"/>
    <mergeCell ref="K1:L1"/>
    <mergeCell ref="A2:J2"/>
    <mergeCell ref="C1:J1"/>
    <mergeCell ref="A1:B1"/>
  </mergeCells>
  <printOptions/>
  <pageMargins left="1.2598425196850394" right="1.2598425196850394" top="0.984251968503937" bottom="0.7874015748031497" header="0.2362204724409449" footer="0.2362204724409449"/>
  <pageSetup fitToHeight="1" fitToWidth="1" horizontalDpi="600" verticalDpi="600" orientation="landscape" paperSize="9" scale="9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outlinePr summaryBelow="0" summaryRight="0"/>
    <pageSetUpPr fitToPage="1"/>
  </sheetPr>
  <dimension ref="A1:R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421875" style="3" bestFit="1" customWidth="1"/>
    <col min="2" max="12" width="11.7109375" style="3" customWidth="1"/>
    <col min="13" max="13" width="10.7109375" style="3" customWidth="1"/>
    <col min="14" max="14" width="11.28125" style="3" customWidth="1"/>
    <col min="15" max="15" width="11.7109375" style="3" customWidth="1"/>
    <col min="16" max="16" width="9.140625" style="3" customWidth="1"/>
    <col min="17" max="17" width="9.140625" style="3" hidden="1" customWidth="1"/>
    <col min="18" max="16384" width="9.140625" style="3" customWidth="1"/>
  </cols>
  <sheetData>
    <row r="1" spans="1:14" ht="21.75" customHeight="1">
      <c r="A1" s="44" t="s">
        <v>42</v>
      </c>
      <c r="B1" s="169" t="str">
        <f>BestBoatSpeed!C1</f>
        <v>First 31.7</v>
      </c>
      <c r="C1" s="170"/>
      <c r="D1" s="170"/>
      <c r="E1" s="170"/>
      <c r="F1" s="170"/>
      <c r="G1" s="170"/>
      <c r="H1" s="170"/>
      <c r="I1" s="170"/>
      <c r="J1" s="173"/>
      <c r="K1" s="167">
        <f>BestBoatSpeed!K1</f>
        <v>42250</v>
      </c>
      <c r="L1" s="168"/>
      <c r="M1" s="4"/>
      <c r="N1" s="4"/>
    </row>
    <row r="2" spans="1:14" s="1" customFormat="1" ht="21" customHeight="1">
      <c r="A2" s="169" t="s">
        <v>16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3"/>
      <c r="M2" s="4"/>
      <c r="N2" s="4"/>
    </row>
    <row r="3" spans="1:12" s="4" customFormat="1" ht="21" customHeight="1">
      <c r="A3" s="21" t="s">
        <v>9</v>
      </c>
      <c r="B3" s="6" t="s">
        <v>1</v>
      </c>
      <c r="C3" s="6" t="s">
        <v>34</v>
      </c>
      <c r="D3" s="6" t="s">
        <v>2</v>
      </c>
      <c r="E3" s="6" t="s">
        <v>35</v>
      </c>
      <c r="F3" s="7" t="s">
        <v>3</v>
      </c>
      <c r="G3" s="7" t="s">
        <v>36</v>
      </c>
      <c r="H3" s="7" t="s">
        <v>4</v>
      </c>
      <c r="I3" s="7" t="s">
        <v>5</v>
      </c>
      <c r="J3" s="6" t="s">
        <v>6</v>
      </c>
      <c r="K3" s="8" t="s">
        <v>7</v>
      </c>
      <c r="L3" s="8" t="s">
        <v>8</v>
      </c>
    </row>
    <row r="4" spans="1:14" s="1" customFormat="1" ht="21" customHeight="1">
      <c r="A4" s="5">
        <v>32</v>
      </c>
      <c r="B4" s="2">
        <f>BestBoatSpeed!B4*COS(RADIANS($A4))</f>
        <v>1.89114725442883</v>
      </c>
      <c r="C4" s="2">
        <f>BestBoatSpeed!C4*COS(RADIANS($A4))</f>
        <v>2.8324806411624626</v>
      </c>
      <c r="D4" s="2">
        <f>BestBoatSpeed!D4*COS(RADIANS($A4))</f>
        <v>3.5957239277032462</v>
      </c>
      <c r="E4" s="2">
        <f>BestBoatSpeed!E4*COS(RADIANS($A4))</f>
        <v>4.121513747320231</v>
      </c>
      <c r="F4" s="2">
        <f>BestBoatSpeed!F4*COS(RADIANS($A4))</f>
        <v>4.435291542898108</v>
      </c>
      <c r="G4" s="2">
        <f>BestBoatSpeed!G4*COS(RADIANS($A4))</f>
        <v>4.630342605014086</v>
      </c>
      <c r="H4" s="2">
        <f>BestBoatSpeed!H4*COS(RADIANS($A4))</f>
        <v>4.732108376552857</v>
      </c>
      <c r="I4" s="2">
        <f>BestBoatSpeed!I4*COS(RADIANS($A4))</f>
        <v>4.8338741480916285</v>
      </c>
      <c r="J4" s="2">
        <f>BestBoatSpeed!J4*COS(RADIANS($A4))</f>
        <v>4.7914717432838065</v>
      </c>
      <c r="K4" s="2">
        <f>BestBoatSpeed!K4*COS(RADIANS($A4))</f>
        <v>4.554018276360008</v>
      </c>
      <c r="L4" s="2">
        <f>BestBoatSpeed!L4*COS(RADIANS($A4))</f>
        <v>3.6381263325110673</v>
      </c>
      <c r="N4" s="4"/>
    </row>
    <row r="5" spans="1:14" s="1" customFormat="1" ht="21" customHeight="1">
      <c r="A5" s="5">
        <v>36</v>
      </c>
      <c r="B5" s="2">
        <f>BestBoatSpeed!B5*COS(RADIANS($A5))</f>
        <v>2.1115343553186126</v>
      </c>
      <c r="C5" s="2">
        <f>BestBoatSpeed!C5*COS((3.14159/180)*$A5)</f>
        <v>3.1228068024068674</v>
      </c>
      <c r="D5" s="2">
        <f>BestBoatSpeed!D5*COS((3.14159/180)*$A5)</f>
        <v>3.8671027242240488</v>
      </c>
      <c r="E5" s="2">
        <f>BestBoatSpeed!E5*COS((3.14159/180)*$A5)</f>
        <v>4.336332761891402</v>
      </c>
      <c r="F5" s="2">
        <f>BestBoatSpeed!F5*COS((3.14159/180)*$A5)</f>
        <v>4.62757899216769</v>
      </c>
      <c r="G5" s="2">
        <f>BestBoatSpeed!G5*COS((3.14159/180)*$A5)</f>
        <v>4.789382453432294</v>
      </c>
      <c r="H5" s="2">
        <f>BestBoatSpeed!H5*COS((3.14159/180)*$A5)</f>
        <v>4.878374357127827</v>
      </c>
      <c r="I5" s="2">
        <f>BestBoatSpeed!I5*COS((3.14159/180)*$A5)</f>
        <v>4.98354660694982</v>
      </c>
      <c r="J5" s="2">
        <f>BestBoatSpeed!J5*COS((3.14159/180)*$A5)</f>
        <v>4.99972695307628</v>
      </c>
      <c r="K5" s="2">
        <f>BestBoatSpeed!K5*COS((3.14159/180)*$A5)</f>
        <v>4.910735049380748</v>
      </c>
      <c r="L5" s="2">
        <f>BestBoatSpeed!L5*COS((3.14159/180)*$A5)</f>
        <v>4.676120030547072</v>
      </c>
      <c r="N5" s="4"/>
    </row>
    <row r="6" spans="1:14" s="1" customFormat="1" ht="21" customHeight="1">
      <c r="A6" s="5">
        <v>40</v>
      </c>
      <c r="B6" s="2">
        <f>BestBoatSpeed!B6*COS(RADIANS($A6))</f>
        <v>2.259831107200985</v>
      </c>
      <c r="C6" s="2">
        <f>BestBoatSpeed!C6*COS((3.14159/180)*$A6)</f>
        <v>3.293992735297022</v>
      </c>
      <c r="D6" s="2">
        <f>BestBoatSpeed!D6*COS((3.14159/180)*$A6)</f>
        <v>3.991093523464532</v>
      </c>
      <c r="E6" s="2">
        <f>BestBoatSpeed!E6*COS((3.14159/180)*$A6)</f>
        <v>4.420078623875306</v>
      </c>
      <c r="F6" s="2">
        <f>BestBoatSpeed!F6*COS((3.14159/180)*$A6)</f>
        <v>4.649892070523936</v>
      </c>
      <c r="G6" s="2">
        <f>BestBoatSpeed!G6*COS((3.14159/180)*$A6)</f>
        <v>4.772459242069872</v>
      </c>
      <c r="H6" s="2">
        <f>BestBoatSpeed!H6*COS((3.14159/180)*$A6)</f>
        <v>4.849063724286082</v>
      </c>
      <c r="I6" s="2">
        <f>BestBoatSpeed!I6*COS((3.14159/180)*$A6)</f>
        <v>4.940989102945534</v>
      </c>
      <c r="J6" s="2">
        <f>BestBoatSpeed!J6*COS((3.14159/180)*$A6)</f>
        <v>4.979291344053639</v>
      </c>
      <c r="K6" s="2">
        <f>BestBoatSpeed!K6*COS((3.14159/180)*$A6)</f>
        <v>4.948649551167154</v>
      </c>
      <c r="L6" s="2">
        <f>BestBoatSpeed!L6*COS((3.14159/180)*$A6)</f>
        <v>4.849063724286082</v>
      </c>
      <c r="N6" s="4"/>
    </row>
    <row r="7" spans="1:14" s="1" customFormat="1" ht="21" customHeight="1">
      <c r="A7" s="5">
        <v>45</v>
      </c>
      <c r="B7" s="29">
        <f>BestBoatSpeed!B7*COS(RADIANS($A7))</f>
        <v>2.3475945135393377</v>
      </c>
      <c r="C7" s="29">
        <f>BestBoatSpeed!C7*COS((3.14159/180)*$A7)</f>
        <v>3.3516883663235326</v>
      </c>
      <c r="D7" s="2">
        <f>BestBoatSpeed!D7*COS((3.14159/180)*$A7)</f>
        <v>4.002227036580421</v>
      </c>
      <c r="E7" s="2">
        <f>BestBoatSpeed!E7*COS((3.14159/180)*$A7)</f>
        <v>4.334567444211657</v>
      </c>
      <c r="F7" s="2">
        <f>BestBoatSpeed!F7*COS((3.14159/180)*$A7)</f>
        <v>4.497202111775879</v>
      </c>
      <c r="G7" s="2">
        <f>BestBoatSpeed!G7*COS((3.14159/180)*$A7)</f>
        <v>4.589126054312179</v>
      </c>
      <c r="H7" s="2">
        <f>BestBoatSpeed!H7*COS((3.14159/180)*$A7)</f>
        <v>4.659836779340101</v>
      </c>
      <c r="I7" s="2">
        <f>BestBoatSpeed!I7*COS((3.14159/180)*$A7)</f>
        <v>4.744689649373608</v>
      </c>
      <c r="J7" s="2">
        <f>BestBoatSpeed!J7*COS((3.14159/180)*$A7)</f>
        <v>4.7941871568931544</v>
      </c>
      <c r="K7" s="2">
        <f>BestBoatSpeed!K7*COS((3.14159/180)*$A7)</f>
        <v>4.7941871568931544</v>
      </c>
      <c r="L7" s="2">
        <f>BestBoatSpeed!L7*COS((3.14159/180)*$A7)</f>
        <v>4.744689649373608</v>
      </c>
      <c r="N7" s="4"/>
    </row>
    <row r="8" spans="1:14" s="1" customFormat="1" ht="21" customHeight="1">
      <c r="A8" s="5">
        <v>52</v>
      </c>
      <c r="B8" s="2">
        <f>BestBoatSpeed!B8*COS(RADIANS($A8))</f>
        <v>2.3025739177179623</v>
      </c>
      <c r="C8" s="2">
        <f>BestBoatSpeed!C8*COS((3.14159/180)*$A8)</f>
        <v>3.2014428129252157</v>
      </c>
      <c r="D8" s="2">
        <f>BestBoatSpeed!D8*COS((3.14159/180)*$A8)</f>
        <v>3.7493820635989543</v>
      </c>
      <c r="E8" s="2">
        <f>BestBoatSpeed!E8*COS((3.14159/180)*$A8)</f>
        <v>3.971020412186085</v>
      </c>
      <c r="F8" s="2">
        <f>BestBoatSpeed!F8*COS((3.14159/180)*$A8)</f>
        <v>4.087996207273736</v>
      </c>
      <c r="G8" s="2">
        <f>BestBoatSpeed!G8*COS((3.14159/180)*$A8)</f>
        <v>4.16187565680278</v>
      </c>
      <c r="H8" s="2">
        <f>BestBoatSpeed!H8*COS((3.14159/180)*$A8)</f>
        <v>4.217285243949563</v>
      </c>
      <c r="I8" s="2">
        <f>BestBoatSpeed!I8*COS((3.14159/180)*$A8)</f>
        <v>4.297321314272693</v>
      </c>
      <c r="J8" s="2">
        <f>BestBoatSpeed!J8*COS((3.14159/180)*$A8)</f>
        <v>4.352730901419476</v>
      </c>
      <c r="K8" s="2">
        <f>BestBoatSpeed!K8*COS((3.14159/180)*$A8)</f>
        <v>4.3712007638017365</v>
      </c>
      <c r="L8" s="2">
        <f>BestBoatSpeed!L8*COS((3.14159/180)*$A8)</f>
        <v>4.358887522213563</v>
      </c>
      <c r="N8" s="4"/>
    </row>
    <row r="9" spans="1:14" s="1" customFormat="1" ht="21" customHeight="1">
      <c r="A9" s="5">
        <v>60</v>
      </c>
      <c r="B9" s="2">
        <f>BestBoatSpeed!B9*COS(RADIANS($A9))</f>
        <v>2.0350000000000006</v>
      </c>
      <c r="C9" s="2">
        <f>BestBoatSpeed!C9*COS((3.14159/180)*$A9)</f>
        <v>2.7800042591000858</v>
      </c>
      <c r="D9" s="2">
        <f>BestBoatSpeed!D9*COS((3.14159/180)*$A9)</f>
        <v>3.190004887240746</v>
      </c>
      <c r="E9" s="2">
        <f>BestBoatSpeed!E9*COS((3.14159/180)*$A9)</f>
        <v>3.3500051323688083</v>
      </c>
      <c r="F9" s="2">
        <f>BestBoatSpeed!F9*COS((3.14159/180)*$A9)</f>
        <v>3.4350052625930916</v>
      </c>
      <c r="G9" s="2">
        <f>BestBoatSpeed!G9*COS((3.14159/180)*$A9)</f>
        <v>3.495005354516115</v>
      </c>
      <c r="H9" s="2">
        <f>BestBoatSpeed!H9*COS((3.14159/180)*$A9)</f>
        <v>3.5450054311186343</v>
      </c>
      <c r="I9" s="2">
        <f>BestBoatSpeed!I9*COS((3.14159/180)*$A9)</f>
        <v>3.615005538362162</v>
      </c>
      <c r="J9" s="2">
        <f>BestBoatSpeed!J9*COS((3.14159/180)*$A9)</f>
        <v>3.670005622624933</v>
      </c>
      <c r="K9" s="2">
        <f>BestBoatSpeed!K9*COS((3.14159/180)*$A9)</f>
        <v>3.7000056685864453</v>
      </c>
      <c r="L9" s="2">
        <f>BestBoatSpeed!L9*COS((3.14159/180)*$A9)</f>
        <v>3.710005683906949</v>
      </c>
      <c r="N9" s="4"/>
    </row>
    <row r="10" spans="1:14" s="1" customFormat="1" ht="21" customHeight="1">
      <c r="A10" s="5">
        <v>70</v>
      </c>
      <c r="B10" s="2">
        <f>BestBoatSpeed!B10*COS(RADIANS($A10))</f>
        <v>1.4775270191668894</v>
      </c>
      <c r="C10" s="2">
        <f>BestBoatSpeed!C10*COS((3.14159/180)*$A10)</f>
        <v>1.990562877908965</v>
      </c>
      <c r="D10" s="2">
        <f>BestBoatSpeed!D10*COS((3.14159/180)*$A10)</f>
        <v>2.247078712691048</v>
      </c>
      <c r="E10" s="2">
        <f>BestBoatSpeed!E10*COS((3.14159/180)*$A10)</f>
        <v>2.3667861022560204</v>
      </c>
      <c r="F10" s="2">
        <f>BestBoatSpeed!F10*COS((3.14159/180)*$A10)</f>
        <v>2.4249296914732925</v>
      </c>
      <c r="G10" s="2">
        <f>BestBoatSpeed!G10*COS((3.14159/180)*$A10)</f>
        <v>2.4693924361688535</v>
      </c>
      <c r="H10" s="2">
        <f>BestBoatSpeed!H10*COS((3.14159/180)*$A10)</f>
        <v>2.507014758603559</v>
      </c>
      <c r="I10" s="2">
        <f>BestBoatSpeed!I10*COS((3.14159/180)*$A10)</f>
        <v>2.565158347820831</v>
      </c>
      <c r="J10" s="2">
        <f>BestBoatSpeed!J10*COS((3.14159/180)*$A10)</f>
        <v>2.6198817259076757</v>
      </c>
      <c r="K10" s="2">
        <f>BestBoatSpeed!K10*COS((3.14159/180)*$A10)</f>
        <v>2.6506636260815255</v>
      </c>
      <c r="L10" s="2">
        <f>BestBoatSpeed!L10*COS((3.14159/180)*$A10)</f>
        <v>2.671184892864092</v>
      </c>
      <c r="N10" s="4"/>
    </row>
    <row r="11" spans="1:14" s="1" customFormat="1" ht="21" customHeight="1">
      <c r="A11" s="5">
        <v>80</v>
      </c>
      <c r="B11" s="2">
        <f>BestBoatSpeed!B11*COS(RADIANS($A11))</f>
        <v>0.7623154999578244</v>
      </c>
      <c r="C11" s="2">
        <f>BestBoatSpeed!C11*COS((3.14159/180)*$A11)</f>
        <v>1.0227946074328302</v>
      </c>
      <c r="D11" s="2">
        <f>BestBoatSpeed!D11*COS((3.14159/180)*$A11)</f>
        <v>1.1512951183836442</v>
      </c>
      <c r="E11" s="2">
        <f>BestBoatSpeed!E11*COS((3.14159/180)*$A11)</f>
        <v>1.2207548540327329</v>
      </c>
      <c r="F11" s="2">
        <f>BestBoatSpeed!F11*COS((3.14159/180)*$A11)</f>
        <v>1.262430695422186</v>
      </c>
      <c r="G11" s="2">
        <f>BestBoatSpeed!G11*COS((3.14159/180)*$A11)</f>
        <v>1.286741602899367</v>
      </c>
      <c r="H11" s="2">
        <f>BestBoatSpeed!H11*COS((3.14159/180)*$A11)</f>
        <v>1.3093160169853209</v>
      </c>
      <c r="I11" s="2">
        <f>BestBoatSpeed!I11*COS((3.14159/180)*$A11)</f>
        <v>1.3457823782010925</v>
      </c>
      <c r="J11" s="2">
        <f>BestBoatSpeed!J11*COS((3.14159/180)*$A11)</f>
        <v>1.3770392592431822</v>
      </c>
      <c r="K11" s="2">
        <f>BestBoatSpeed!K11*COS((3.14159/180)*$A11)</f>
        <v>1.3996136733291362</v>
      </c>
      <c r="L11" s="2">
        <f>BestBoatSpeed!L11*COS((3.14159/180)*$A11)</f>
        <v>1.4117691270677266</v>
      </c>
      <c r="N11" s="4"/>
    </row>
    <row r="12" spans="1:14" s="1" customFormat="1" ht="21" customHeight="1">
      <c r="A12" s="5">
        <v>90</v>
      </c>
      <c r="B12" s="2">
        <f>BestBoatSpeed!B12*COS(RADIANS($A12))</f>
        <v>2.7320810544462227E-16</v>
      </c>
      <c r="C12" s="2">
        <f>BestBoatSpeed!C12*COS((3.14159/180)*$A12)</f>
        <v>8.027109124899226E-06</v>
      </c>
      <c r="D12" s="2">
        <f>BestBoatSpeed!D12*COS((3.14159/180)*$A12)</f>
        <v>8.91606170567319E-06</v>
      </c>
      <c r="E12" s="2">
        <f>BestBoatSpeed!E12*COS((3.14159/180)*$A12)</f>
        <v>9.327368123643233E-06</v>
      </c>
      <c r="F12" s="2">
        <f>BestBoatSpeed!F12*COS((3.14159/180)*$A12)</f>
        <v>9.738674541613276E-06</v>
      </c>
      <c r="G12" s="2">
        <f>BestBoatSpeed!G12*COS((3.14159/180)*$A12)</f>
        <v>1.0043837367849114E-05</v>
      </c>
      <c r="H12" s="2">
        <f>BestBoatSpeed!H12*COS((3.14159/180)*$A12)</f>
        <v>1.0242856602350748E-05</v>
      </c>
      <c r="I12" s="2">
        <f>BestBoatSpeed!I12*COS((3.14159/180)*$A12)</f>
        <v>1.0548019428586586E-05</v>
      </c>
      <c r="J12" s="2">
        <f>BestBoatSpeed!J12*COS((3.14159/180)*$A12)</f>
        <v>1.0800110458955323E-05</v>
      </c>
      <c r="K12" s="2">
        <f>BestBoatSpeed!K12*COS((3.14159/180)*$A12)</f>
        <v>1.0999129693456955E-05</v>
      </c>
      <c r="L12" s="2">
        <f>BestBoatSpeed!L12*COS((3.14159/180)*$A12)</f>
        <v>1.1118541234157938E-05</v>
      </c>
      <c r="N12" s="4"/>
    </row>
    <row r="13" spans="1:14" s="1" customFormat="1" ht="21" customHeight="1">
      <c r="A13" s="5">
        <v>100</v>
      </c>
      <c r="B13" s="2">
        <f>BestBoatSpeed!B13*COS(RADIANS($A13))</f>
        <v>-0.7883627266078636</v>
      </c>
      <c r="C13" s="2">
        <f>BestBoatSpeed!C13*COS((3.14159/180)*$A13)</f>
        <v>-1.0575085604073264</v>
      </c>
      <c r="D13" s="2">
        <f>BestBoatSpeed!D13*COS((3.14159/180)*$A13)</f>
        <v>-1.1807977357585913</v>
      </c>
      <c r="E13" s="2">
        <f>BestBoatSpeed!E13*COS((3.14159/180)*$A13)</f>
        <v>-1.2363646880295838</v>
      </c>
      <c r="F13" s="2">
        <f>BestBoatSpeed!F13*COS((3.14159/180)*$A13)</f>
        <v>-1.2710940331989542</v>
      </c>
      <c r="G13" s="2">
        <f>BestBoatSpeed!G13*COS((3.14159/180)*$A13)</f>
        <v>-1.3058233783683244</v>
      </c>
      <c r="H13" s="2">
        <f>BestBoatSpeed!H13*COS((3.14159/180)*$A13)</f>
        <v>-1.349235059830037</v>
      </c>
      <c r="I13" s="2">
        <f>BestBoatSpeed!I13*COS((3.14159/180)*$A13)</f>
        <v>-1.4013290775840928</v>
      </c>
      <c r="J13" s="2">
        <f>BestBoatSpeed!J13*COS((3.14159/180)*$A13)</f>
        <v>-1.4343219554949946</v>
      </c>
      <c r="K13" s="2">
        <f>BestBoatSpeed!K13*COS((3.14159/180)*$A13)</f>
        <v>-1.4586324971135538</v>
      </c>
      <c r="L13" s="2">
        <f>BestBoatSpeed!L13*COS((3.14159/180)*$A13)</f>
        <v>-1.493361842282924</v>
      </c>
      <c r="N13" s="4"/>
    </row>
    <row r="14" spans="1:14" s="1" customFormat="1" ht="21" customHeight="1">
      <c r="A14" s="5">
        <v>110</v>
      </c>
      <c r="B14" s="2">
        <f>BestBoatSpeed!B14*COS(RADIANS($A14))</f>
        <v>-1.5048886306329425</v>
      </c>
      <c r="C14" s="2">
        <f>BestBoatSpeed!C14*COS((3.14159/180)*$A14)</f>
        <v>-2.038430972123222</v>
      </c>
      <c r="D14" s="2">
        <f>BestBoatSpeed!D14*COS((3.14159/180)*$A14)</f>
        <v>-2.3017853091257185</v>
      </c>
      <c r="E14" s="2">
        <f>BestBoatSpeed!E14*COS((3.14159/180)*$A14)</f>
        <v>-2.4522735016985737</v>
      </c>
      <c r="F14" s="2">
        <f>BestBoatSpeed!F14*COS((3.14159/180)*$A14)</f>
        <v>-2.5446185289591896</v>
      </c>
      <c r="G14" s="2">
        <f>BestBoatSpeed!G14*COS((3.14159/180)*$A14)</f>
        <v>-2.613022252855942</v>
      </c>
      <c r="H14" s="2">
        <f>BestBoatSpeed!H14*COS((3.14159/180)*$A14)</f>
        <v>-2.6780057905578567</v>
      </c>
      <c r="I14" s="2">
        <f>BestBoatSpeed!I14*COS((3.14159/180)*$A14)</f>
        <v>-2.790871934987498</v>
      </c>
      <c r="J14" s="2">
        <f>BestBoatSpeed!J14*COS((3.14159/180)*$A14)</f>
        <v>-2.9139986380016527</v>
      </c>
      <c r="K14" s="2">
        <f>BestBoatSpeed!K14*COS((3.14159/180)*$A14)</f>
        <v>-3.0371253410158072</v>
      </c>
      <c r="L14" s="2">
        <f>BestBoatSpeed!L14*COS((3.14159/180)*$A14)</f>
        <v>-3.1499914854454487</v>
      </c>
      <c r="N14" s="4"/>
    </row>
    <row r="15" spans="1:14" s="1" customFormat="1" ht="21" customHeight="1">
      <c r="A15" s="5">
        <v>120</v>
      </c>
      <c r="B15" s="2">
        <f>BestBoatSpeed!B15*COS(RADIANS($A15))</f>
        <v>-2.024999999999999</v>
      </c>
      <c r="C15" s="2">
        <f>BestBoatSpeed!C15*COS((3.14159/180)*$A15)</f>
        <v>-2.8049914051907257</v>
      </c>
      <c r="D15" s="2">
        <f>BestBoatSpeed!D15*COS((3.14159/180)*$A15)</f>
        <v>-3.269989980382771</v>
      </c>
      <c r="E15" s="2">
        <f>BestBoatSpeed!E15*COS((3.14159/180)*$A15)</f>
        <v>-3.5349891683954424</v>
      </c>
      <c r="F15" s="2">
        <f>BestBoatSpeed!F15*COS((3.14159/180)*$A15)</f>
        <v>-3.7349885555748163</v>
      </c>
      <c r="G15" s="2">
        <f>BestBoatSpeed!G15*COS((3.14159/180)*$A15)</f>
        <v>-3.8999880499978</v>
      </c>
      <c r="H15" s="2">
        <f>BestBoatSpeed!H15*COS((3.14159/180)*$A15)</f>
        <v>-4.014987697625941</v>
      </c>
      <c r="I15" s="2">
        <f>BestBoatSpeed!I15*COS((3.14159/180)*$A15)</f>
        <v>-4.219987069484799</v>
      </c>
      <c r="J15" s="2">
        <f>BestBoatSpeed!J15*COS((3.14159/180)*$A15)</f>
        <v>-4.484986257497471</v>
      </c>
      <c r="K15" s="2">
        <f>BestBoatSpeed!K15*COS((3.14159/180)*$A15)</f>
        <v>-4.749985445510141</v>
      </c>
      <c r="L15" s="2">
        <f>BestBoatSpeed!L15*COS((3.14159/180)*$A15)</f>
        <v>-5.029984587561266</v>
      </c>
      <c r="N15" s="4"/>
    </row>
    <row r="16" spans="1:14" s="1" customFormat="1" ht="21" customHeight="1">
      <c r="A16" s="5">
        <v>130</v>
      </c>
      <c r="B16" s="2">
        <f>BestBoatSpeed!B16*COS(RADIANS($A16))</f>
        <v>-2.2818960143872147</v>
      </c>
      <c r="C16" s="2">
        <f>BestBoatSpeed!C16*COS((3.14159/180)*$A16)</f>
        <v>-3.265353599202738</v>
      </c>
      <c r="D16" s="2">
        <f>BestBoatSpeed!D16*COS((3.14159/180)*$A16)</f>
        <v>-3.972418354935614</v>
      </c>
      <c r="E16" s="2">
        <f>BestBoatSpeed!E16*COS((3.14159/180)*$A16)</f>
        <v>-4.383801485543834</v>
      </c>
      <c r="F16" s="2">
        <f>BestBoatSpeed!F16*COS((3.14159/180)*$A16)</f>
        <v>-4.673055249252736</v>
      </c>
      <c r="G16" s="2">
        <f>BestBoatSpeed!G16*COS((3.14159/180)*$A16)</f>
        <v>-4.930169705882874</v>
      </c>
      <c r="H16" s="2">
        <f>BestBoatSpeed!H16*COS((3.14159/180)*$A16)</f>
        <v>-5.155144855434243</v>
      </c>
      <c r="I16" s="2">
        <f>BestBoatSpeed!I16*COS((3.14159/180)*$A16)</f>
        <v>-5.611523015952737</v>
      </c>
      <c r="J16" s="2">
        <f>BestBoatSpeed!J16*COS((3.14159/180)*$A16)</f>
        <v>-6.1578912362917775</v>
      </c>
      <c r="K16" s="2">
        <f>BestBoatSpeed!K16*COS((3.14159/180)*$A16)</f>
        <v>-6.672120149552051</v>
      </c>
      <c r="L16" s="2">
        <f>BestBoatSpeed!L16*COS((3.14159/180)*$A16)</f>
        <v>-7.173493339980817</v>
      </c>
      <c r="N16" s="4"/>
    </row>
    <row r="17" spans="1:14" s="1" customFormat="1" ht="21" customHeight="1">
      <c r="A17" s="5">
        <v>140</v>
      </c>
      <c r="B17" s="2">
        <f>BestBoatSpeed!B17*COS(RADIANS($A17))</f>
        <v>-2.3364355515128823</v>
      </c>
      <c r="C17" s="2">
        <f>BestBoatSpeed!C17*COS((3.14159/180)*$A17)</f>
        <v>-3.4471940240968166</v>
      </c>
      <c r="D17" s="2">
        <f>BestBoatSpeed!D17*COS((3.14159/180)*$A17)</f>
        <v>-4.3434644703619885</v>
      </c>
      <c r="E17" s="2">
        <f>BestBoatSpeed!E17*COS((3.14159/180)*$A17)</f>
        <v>-4.948638532370096</v>
      </c>
      <c r="F17" s="2">
        <f>BestBoatSpeed!F17*COS((3.14159/180)*$A17)</f>
        <v>-5.3546413840970555</v>
      </c>
      <c r="G17" s="2">
        <f>BestBoatSpeed!G17*COS((3.14159/180)*$A17)</f>
        <v>-5.699360786506737</v>
      </c>
      <c r="H17" s="2">
        <f>BestBoatSpeed!H17*COS((3.14159/180)*$A17)</f>
        <v>-6.02109889542244</v>
      </c>
      <c r="I17" s="2">
        <f>BestBoatSpeed!I17*COS((3.14159/180)*$A17)</f>
        <v>-6.6798959755831655</v>
      </c>
      <c r="J17" s="2">
        <f>BestBoatSpeed!J17*COS((3.14159/180)*$A17)</f>
        <v>-7.6068081465069755</v>
      </c>
      <c r="K17" s="2">
        <f>BestBoatSpeed!K17*COS((3.14159/180)*$A17)</f>
        <v>-8.610324629077382</v>
      </c>
      <c r="L17" s="2">
        <f>BestBoatSpeed!L17*COS((3.14159/180)*$A17)</f>
        <v>-9.58319938698915</v>
      </c>
      <c r="N17" s="4"/>
    </row>
    <row r="18" spans="1:14" s="1" customFormat="1" ht="21" customHeight="1">
      <c r="A18" s="5">
        <v>150</v>
      </c>
      <c r="B18" s="2">
        <f>BestBoatSpeed!B18*COS(RADIANS($A18))</f>
        <v>-2.217025033688163</v>
      </c>
      <c r="C18" s="2">
        <f>BestBoatSpeed!C18*COS((3.14159/180)*$A18)</f>
        <v>-3.351514033724041</v>
      </c>
      <c r="D18" s="2">
        <f>BestBoatSpeed!D18*COS((3.14159/180)*$A18)</f>
        <v>-4.347441976561934</v>
      </c>
      <c r="E18" s="2">
        <f>BestBoatSpeed!E18*COS((3.14159/180)*$A18)</f>
        <v>-5.1874855457382445</v>
      </c>
      <c r="F18" s="2">
        <f>BestBoatSpeed!F18*COS((3.14159/180)*$A18)</f>
        <v>-5.750401339516183</v>
      </c>
      <c r="G18" s="2">
        <f>BestBoatSpeed!G18*COS((3.14159/180)*$A18)</f>
        <v>-6.157432759632541</v>
      </c>
      <c r="H18" s="2">
        <f>BestBoatSpeed!H18*COS((3.14159/180)*$A18)</f>
        <v>-6.521162964842902</v>
      </c>
      <c r="I18" s="2">
        <f>BestBoatSpeed!I18*COS((3.14159/180)*$A18)</f>
        <v>-7.274604104207221</v>
      </c>
      <c r="J18" s="2">
        <f>BestBoatSpeed!J18*COS((3.14159/180)*$A18)</f>
        <v>-8.67756346716147</v>
      </c>
      <c r="K18" s="2">
        <f>BestBoatSpeed!K18*COS((3.14159/180)*$A18)</f>
        <v>-10.461573521288479</v>
      </c>
      <c r="L18" s="2">
        <f>BestBoatSpeed!L18*COS((3.14159/180)*$A18)</f>
        <v>-12.21960284647189</v>
      </c>
      <c r="N18" s="4"/>
    </row>
    <row r="19" spans="1:14" s="1" customFormat="1" ht="21" customHeight="1">
      <c r="A19" s="5">
        <v>160</v>
      </c>
      <c r="B19" s="2">
        <f>BestBoatSpeed!B19*COS(RADIANS($A19))</f>
        <v>-2.1143083967682936</v>
      </c>
      <c r="C19" s="2">
        <f>BestBoatSpeed!C19*COS((3.14159/180)*$A19)</f>
        <v>-3.2043490858916908</v>
      </c>
      <c r="D19" s="2">
        <f>BestBoatSpeed!D19*COS((3.14159/180)*$A19)</f>
        <v>-4.228613163200178</v>
      </c>
      <c r="E19" s="2">
        <f>BestBoatSpeed!E19*COS((3.14159/180)*$A19)</f>
        <v>-5.1495111409637735</v>
      </c>
      <c r="F19" s="2">
        <f>BestBoatSpeed!F19*COS((3.14159/180)*$A19)</f>
        <v>-5.90126459219936</v>
      </c>
      <c r="G19" s="2">
        <f>BestBoatSpeed!G19*COS((3.14159/180)*$A19)</f>
        <v>-6.418095089923827</v>
      </c>
      <c r="H19" s="2">
        <f>BestBoatSpeed!H19*COS((3.14159/180)*$A19)</f>
        <v>-6.822162569962955</v>
      </c>
      <c r="I19" s="2">
        <f>BestBoatSpeed!I19*COS((3.14159/180)*$A19)</f>
        <v>-7.611503693760321</v>
      </c>
      <c r="J19" s="2">
        <f>BestBoatSpeed!J19*COS((3.14159/180)*$A19)</f>
        <v>-8.898881479001265</v>
      </c>
      <c r="K19" s="2">
        <f>BestBoatSpeed!K19*COS((3.14159/180)*$A19)</f>
        <v>-10.900425042916016</v>
      </c>
      <c r="L19" s="2">
        <f>BestBoatSpeed!L19*COS((3.14159/180)*$A19)</f>
        <v>-13.418799104555232</v>
      </c>
      <c r="N19" s="4"/>
    </row>
    <row r="20" spans="1:14" s="1" customFormat="1" ht="21" customHeight="1">
      <c r="A20" s="5">
        <v>170</v>
      </c>
      <c r="B20" s="2">
        <f>BestBoatSpeed!B20*COS(RADIANS($A20))</f>
        <v>-2.0188558936750263</v>
      </c>
      <c r="C20" s="2">
        <f>BestBoatSpeed!C20*COS((3.14159/180)*$A20)</f>
        <v>-3.072598831590866</v>
      </c>
      <c r="D20" s="2">
        <f>BestBoatSpeed!D20*COS((3.14159/180)*$A20)</f>
        <v>-4.077102295764803</v>
      </c>
      <c r="E20" s="2">
        <f>BestBoatSpeed!E20*COS((3.14159/180)*$A20)</f>
        <v>-5.012669247691509</v>
      </c>
      <c r="F20" s="2">
        <f>BestBoatSpeed!F20*COS((3.14159/180)*$A20)</f>
        <v>-5.8399073946582805</v>
      </c>
      <c r="G20" s="2">
        <f>BestBoatSpeed!G20*COS((3.14159/180)*$A20)</f>
        <v>-6.450487931705183</v>
      </c>
      <c r="H20" s="2">
        <f>BestBoatSpeed!H20*COS((3.14159/180)*$A20)</f>
        <v>-6.903499297901273</v>
      </c>
      <c r="I20" s="2">
        <f>BestBoatSpeed!I20*COS((3.14159/180)*$A20)</f>
        <v>-7.681497078977165</v>
      </c>
      <c r="J20" s="2">
        <f>BestBoatSpeed!J20*COS((3.14159/180)*$A20)</f>
        <v>-8.814025494467387</v>
      </c>
      <c r="K20" s="2">
        <f>BestBoatSpeed!K20*COS((3.14159/180)*$A20)</f>
        <v>-10.596526739717216</v>
      </c>
      <c r="L20" s="2">
        <f>BestBoatSpeed!L20*COS((3.14159/180)*$A20)</f>
        <v>-12.950216229301246</v>
      </c>
      <c r="N20" s="4"/>
    </row>
    <row r="21" spans="1:14" s="1" customFormat="1" ht="22.5" customHeight="1">
      <c r="A21" s="9">
        <v>180</v>
      </c>
      <c r="B21" s="2">
        <f>BestBoatSpeed!B21*COS(RADIANS($A21))</f>
        <v>-1.91</v>
      </c>
      <c r="C21" s="2">
        <f>BestBoatSpeed!C21*COS((3.14159/180)*$A21)</f>
        <v>-2.89999999998979</v>
      </c>
      <c r="D21" s="2">
        <f>BestBoatSpeed!D21*COS((3.14159/180)*$A21)</f>
        <v>-3.869999999986375</v>
      </c>
      <c r="E21" s="2">
        <f>BestBoatSpeed!E21*COS((3.14159/180)*$A21)</f>
        <v>-4.769999999983206</v>
      </c>
      <c r="F21" s="2">
        <f>BestBoatSpeed!F21*COS((3.14159/180)*$A21)</f>
        <v>-5.599999999980284</v>
      </c>
      <c r="G21" s="2">
        <f>BestBoatSpeed!G21*COS((3.14159/180)*$A21)</f>
        <v>-6.27999999997789</v>
      </c>
      <c r="H21" s="2">
        <f>BestBoatSpeed!H21*COS((3.14159/180)*$A21)</f>
        <v>-6.77999999997613</v>
      </c>
      <c r="I21" s="2">
        <f>BestBoatSpeed!I21*COS((3.14159/180)*$A21)</f>
        <v>-7.549999999973418</v>
      </c>
      <c r="J21" s="2">
        <f>BestBoatSpeed!J21*COS((3.14159/180)*$A21)</f>
        <v>-8.529999999969968</v>
      </c>
      <c r="K21" s="2">
        <f>BestBoatSpeed!K21*COS((3.14159/180)*$A21)</f>
        <v>-9.999999999964793</v>
      </c>
      <c r="L21" s="2">
        <f>BestBoatSpeed!L21*COS((3.14159/180)*$A21)</f>
        <v>-12.009999999957715</v>
      </c>
      <c r="N21" s="4"/>
    </row>
    <row r="22" spans="1:15" ht="21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"/>
      <c r="N22" s="1"/>
      <c r="O22" s="1"/>
    </row>
    <row r="23" spans="1:18" ht="20.25">
      <c r="A23" s="15" t="s">
        <v>12</v>
      </c>
      <c r="B23" s="16" t="s">
        <v>1</v>
      </c>
      <c r="C23" s="16" t="s">
        <v>34</v>
      </c>
      <c r="D23" s="16" t="s">
        <v>2</v>
      </c>
      <c r="E23" s="16" t="s">
        <v>35</v>
      </c>
      <c r="F23" s="16" t="s">
        <v>3</v>
      </c>
      <c r="G23" s="16" t="s">
        <v>36</v>
      </c>
      <c r="H23" s="16" t="s">
        <v>4</v>
      </c>
      <c r="I23" s="16" t="s">
        <v>5</v>
      </c>
      <c r="J23" s="16" t="s">
        <v>6</v>
      </c>
      <c r="K23" s="16" t="s">
        <v>7</v>
      </c>
      <c r="L23" s="16" t="s">
        <v>8</v>
      </c>
      <c r="P23" s="1"/>
      <c r="Q23" s="1"/>
      <c r="R23" s="1"/>
    </row>
    <row r="24" spans="1:12" ht="20.25">
      <c r="A24" s="15" t="s">
        <v>22</v>
      </c>
      <c r="B24" s="17">
        <f>MAX(B4:B21)</f>
        <v>2.3475945135393377</v>
      </c>
      <c r="C24" s="17">
        <f>MAX(C4:C21)</f>
        <v>3.3516883663235326</v>
      </c>
      <c r="D24" s="17">
        <f>MAX(D4:D21)</f>
        <v>4.002227036580421</v>
      </c>
      <c r="E24" s="17">
        <f>MAX(E4:E21)</f>
        <v>4.420078623875306</v>
      </c>
      <c r="F24" s="17">
        <f>MAX(F4:F21)</f>
        <v>4.649892070523936</v>
      </c>
      <c r="G24" s="17">
        <f aca="true" t="shared" si="0" ref="G24:L24">MAX(G4:G21)</f>
        <v>4.789382453432294</v>
      </c>
      <c r="H24" s="17">
        <f t="shared" si="0"/>
        <v>4.878374357127827</v>
      </c>
      <c r="I24" s="17">
        <f t="shared" si="0"/>
        <v>4.98354660694982</v>
      </c>
      <c r="J24" s="17">
        <f t="shared" si="0"/>
        <v>4.99972695307628</v>
      </c>
      <c r="K24" s="17">
        <f t="shared" si="0"/>
        <v>4.948649551167154</v>
      </c>
      <c r="L24" s="17">
        <f t="shared" si="0"/>
        <v>4.849063724286082</v>
      </c>
    </row>
    <row r="25" spans="1:12" ht="20.25">
      <c r="A25" s="15" t="s">
        <v>24</v>
      </c>
      <c r="B25" s="17">
        <f>MATCH(B24,B4:B21,0)</f>
        <v>4</v>
      </c>
      <c r="C25" s="17">
        <f>MATCH(C24,C4:C21,0)</f>
        <v>4</v>
      </c>
      <c r="D25" s="17">
        <f>MATCH(D24,D4:D21,0)</f>
        <v>4</v>
      </c>
      <c r="E25" s="17">
        <f>MATCH(E24,E4:E21,0)</f>
        <v>3</v>
      </c>
      <c r="F25" s="17">
        <f>MATCH(F24,F4:F21,0)</f>
        <v>3</v>
      </c>
      <c r="G25" s="17">
        <f aca="true" t="shared" si="1" ref="G25:L25">MATCH(G24,G4:G21,0)</f>
        <v>2</v>
      </c>
      <c r="H25" s="17">
        <f t="shared" si="1"/>
        <v>2</v>
      </c>
      <c r="I25" s="17">
        <f t="shared" si="1"/>
        <v>2</v>
      </c>
      <c r="J25" s="17">
        <f t="shared" si="1"/>
        <v>2</v>
      </c>
      <c r="K25" s="17">
        <f t="shared" si="1"/>
        <v>3</v>
      </c>
      <c r="L25" s="17">
        <f t="shared" si="1"/>
        <v>3</v>
      </c>
    </row>
    <row r="26" spans="1:12" ht="20.25">
      <c r="A26" s="15" t="s">
        <v>10</v>
      </c>
      <c r="B26" s="18">
        <f>INDEX($A$4:$A$21,B25,1)</f>
        <v>45</v>
      </c>
      <c r="C26" s="18">
        <f>INDEX($A$4:$A$21,C25,1)</f>
        <v>45</v>
      </c>
      <c r="D26" s="18">
        <f>INDEX($A$4:$A$21,D25,1)</f>
        <v>45</v>
      </c>
      <c r="E26" s="18">
        <f>INDEX($A$4:$A$21,E25,1)</f>
        <v>40</v>
      </c>
      <c r="F26" s="18">
        <f>INDEX($A$4:$A$21,F25,1)</f>
        <v>40</v>
      </c>
      <c r="G26" s="18">
        <f aca="true" t="shared" si="2" ref="G26:L26">INDEX($A$4:$A$21,G25,1)</f>
        <v>36</v>
      </c>
      <c r="H26" s="18">
        <f t="shared" si="2"/>
        <v>36</v>
      </c>
      <c r="I26" s="18">
        <f t="shared" si="2"/>
        <v>36</v>
      </c>
      <c r="J26" s="18">
        <f t="shared" si="2"/>
        <v>36</v>
      </c>
      <c r="K26" s="18">
        <f t="shared" si="2"/>
        <v>40</v>
      </c>
      <c r="L26" s="18">
        <f t="shared" si="2"/>
        <v>40</v>
      </c>
    </row>
    <row r="27" spans="1:12" ht="20.25">
      <c r="A27" s="15" t="s">
        <v>14</v>
      </c>
      <c r="B27" s="17">
        <f>INDEX(BestBoatSpeed!B4:B21,VMG!B25,1)</f>
        <v>3.32</v>
      </c>
      <c r="C27" s="17">
        <f>INDEX(BestBoatSpeed!C4:C21,VMG!C25,1)</f>
        <v>4.74</v>
      </c>
      <c r="D27" s="17">
        <f>INDEX(BestBoatSpeed!D4:D21,VMG!D25,1)</f>
        <v>5.66</v>
      </c>
      <c r="E27" s="17">
        <f>INDEX(BestBoatSpeed!E4:E21,VMG!E25,1)</f>
        <v>5.77</v>
      </c>
      <c r="F27" s="17">
        <f>INDEX(BestBoatSpeed!F4:F21,VMG!F25,1)</f>
        <v>6.07</v>
      </c>
      <c r="G27" s="17">
        <f>INDEX(BestBoatSpeed!G4:G21,VMG!G25,1)</f>
        <v>5.92</v>
      </c>
      <c r="H27" s="17">
        <f>INDEX(BestBoatSpeed!H4:H21,VMG!H25,1)</f>
        <v>6.03</v>
      </c>
      <c r="I27" s="17">
        <f>INDEX(BestBoatSpeed!I4:I21,VMG!I25,1)</f>
        <v>6.16</v>
      </c>
      <c r="J27" s="17">
        <f>INDEX(BestBoatSpeed!J4:J21,VMG!J25,1)</f>
        <v>6.18</v>
      </c>
      <c r="K27" s="17">
        <f>INDEX(BestBoatSpeed!K4:K21,VMG!K25,1)</f>
        <v>6.46</v>
      </c>
      <c r="L27" s="17">
        <f>INDEX(BestBoatSpeed!L4:L21,VMG!L25,1)</f>
        <v>6.33</v>
      </c>
    </row>
    <row r="28" spans="1:12" ht="20.25">
      <c r="A28" s="15" t="s">
        <v>18</v>
      </c>
      <c r="B28" s="17">
        <f>SIN(RADIANS(B26))*B23/SIN(RADIANS(B29))</f>
        <v>6.767802901113085</v>
      </c>
      <c r="C28" s="17">
        <f aca="true" t="shared" si="3" ref="C28:L28">SIN(RADIANS(C26))*C23/SIN(RADIANS(C29))</f>
        <v>9.934175039422792</v>
      </c>
      <c r="D28" s="17">
        <f t="shared" si="3"/>
        <v>12.651924363678978</v>
      </c>
      <c r="E28" s="17">
        <f t="shared" si="3"/>
        <v>14.88940659448623</v>
      </c>
      <c r="F28" s="17">
        <f t="shared" si="3"/>
        <v>17.100943087256116</v>
      </c>
      <c r="G28" s="17">
        <f t="shared" si="3"/>
        <v>19.10887377601284</v>
      </c>
      <c r="H28" s="17">
        <f t="shared" si="3"/>
        <v>21.177082406096215</v>
      </c>
      <c r="I28" s="17">
        <f t="shared" si="3"/>
        <v>25.24455163820477</v>
      </c>
      <c r="J28" s="17">
        <f t="shared" si="3"/>
        <v>30.21884596178118</v>
      </c>
      <c r="K28" s="17">
        <f t="shared" si="3"/>
        <v>35.194465845540485</v>
      </c>
      <c r="L28" s="17">
        <f t="shared" si="3"/>
        <v>40.056250358040494</v>
      </c>
    </row>
    <row r="29" spans="1:12" ht="20.25">
      <c r="A29" s="15" t="s">
        <v>20</v>
      </c>
      <c r="B29" s="18">
        <f>DEGREES(ATAN((SIN(RADIANS(B26))*B23)/((COS(RADIANS(B26))*B23)+B27)))</f>
        <v>24.703588889952204</v>
      </c>
      <c r="C29" s="18">
        <f aca="true" t="shared" si="4" ref="C29:L29">DEGREES(ATAN((SIN(RADIANS(C26))*C23)/((COS(RADIANS(C26))*C23)+C27)))</f>
        <v>25.282093383236724</v>
      </c>
      <c r="D29" s="18">
        <f t="shared" si="4"/>
        <v>26.558680210605978</v>
      </c>
      <c r="E29" s="18">
        <f t="shared" si="4"/>
        <v>25.576003697739978</v>
      </c>
      <c r="F29" s="18">
        <f t="shared" si="4"/>
        <v>26.811337135178853</v>
      </c>
      <c r="G29" s="18">
        <f t="shared" si="4"/>
        <v>25.508010679302664</v>
      </c>
      <c r="H29" s="18">
        <f t="shared" si="4"/>
        <v>26.365233109806702</v>
      </c>
      <c r="I29" s="18">
        <f t="shared" si="4"/>
        <v>27.75378346019715</v>
      </c>
      <c r="J29" s="18">
        <f t="shared" si="4"/>
        <v>29.09595827464161</v>
      </c>
      <c r="K29" s="18">
        <f t="shared" si="4"/>
        <v>33.224192756534</v>
      </c>
      <c r="L29" s="18">
        <f t="shared" si="4"/>
        <v>34.16993709501311</v>
      </c>
    </row>
    <row r="30" spans="1:12" ht="20.25">
      <c r="A30" s="15" t="s">
        <v>23</v>
      </c>
      <c r="B30" s="18">
        <f>B26*2</f>
        <v>90</v>
      </c>
      <c r="C30" s="18">
        <f>C26*2</f>
        <v>90</v>
      </c>
      <c r="D30" s="18">
        <f>D26*2</f>
        <v>90</v>
      </c>
      <c r="E30" s="18">
        <f>E26*2</f>
        <v>80</v>
      </c>
      <c r="F30" s="18">
        <f>F26*2</f>
        <v>80</v>
      </c>
      <c r="G30" s="18">
        <f aca="true" t="shared" si="5" ref="G30:L30">G26*2</f>
        <v>72</v>
      </c>
      <c r="H30" s="18">
        <f t="shared" si="5"/>
        <v>72</v>
      </c>
      <c r="I30" s="18">
        <f t="shared" si="5"/>
        <v>72</v>
      </c>
      <c r="J30" s="18">
        <f t="shared" si="5"/>
        <v>72</v>
      </c>
      <c r="K30" s="18">
        <f t="shared" si="5"/>
        <v>80</v>
      </c>
      <c r="L30" s="18">
        <f t="shared" si="5"/>
        <v>80</v>
      </c>
    </row>
    <row r="31" spans="1:15" ht="20.25">
      <c r="A31" s="20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20.25">
      <c r="A32" s="1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2" ht="20.25">
      <c r="A33" s="15" t="s">
        <v>12</v>
      </c>
      <c r="B33" s="16" t="s">
        <v>1</v>
      </c>
      <c r="C33" s="16" t="s">
        <v>34</v>
      </c>
      <c r="D33" s="16" t="s">
        <v>2</v>
      </c>
      <c r="E33" s="16" t="s">
        <v>35</v>
      </c>
      <c r="F33" s="16" t="s">
        <v>3</v>
      </c>
      <c r="G33" s="16" t="s">
        <v>36</v>
      </c>
      <c r="H33" s="16" t="s">
        <v>4</v>
      </c>
      <c r="I33" s="16" t="s">
        <v>5</v>
      </c>
      <c r="J33" s="16" t="s">
        <v>6</v>
      </c>
      <c r="K33" s="16" t="s">
        <v>7</v>
      </c>
      <c r="L33" s="16" t="s">
        <v>8</v>
      </c>
    </row>
    <row r="34" spans="1:12" ht="20.25">
      <c r="A34" s="15" t="s">
        <v>25</v>
      </c>
      <c r="B34" s="17">
        <f aca="true" t="shared" si="6" ref="B34:L34">MIN(B4:B21)</f>
        <v>-2.3364355515128823</v>
      </c>
      <c r="C34" s="17">
        <f t="shared" si="6"/>
        <v>-3.4471940240968166</v>
      </c>
      <c r="D34" s="17">
        <f t="shared" si="6"/>
        <v>-4.347441976561934</v>
      </c>
      <c r="E34" s="17">
        <f t="shared" si="6"/>
        <v>-5.1874855457382445</v>
      </c>
      <c r="F34" s="17">
        <f t="shared" si="6"/>
        <v>-5.90126459219936</v>
      </c>
      <c r="G34" s="17">
        <f t="shared" si="6"/>
        <v>-6.450487931705183</v>
      </c>
      <c r="H34" s="17">
        <f t="shared" si="6"/>
        <v>-6.903499297901273</v>
      </c>
      <c r="I34" s="17">
        <f t="shared" si="6"/>
        <v>-7.681497078977165</v>
      </c>
      <c r="J34" s="17">
        <f t="shared" si="6"/>
        <v>-8.898881479001265</v>
      </c>
      <c r="K34" s="17">
        <f t="shared" si="6"/>
        <v>-10.900425042916016</v>
      </c>
      <c r="L34" s="17">
        <f t="shared" si="6"/>
        <v>-13.418799104555232</v>
      </c>
    </row>
    <row r="35" spans="1:12" ht="20.25" hidden="1">
      <c r="A35" s="15" t="s">
        <v>24</v>
      </c>
      <c r="B35" s="19">
        <f aca="true" t="shared" si="7" ref="B35:L35">MATCH(B34,B4:B21,0)</f>
        <v>14</v>
      </c>
      <c r="C35" s="19">
        <f t="shared" si="7"/>
        <v>14</v>
      </c>
      <c r="D35" s="19">
        <f t="shared" si="7"/>
        <v>15</v>
      </c>
      <c r="E35" s="19">
        <f t="shared" si="7"/>
        <v>15</v>
      </c>
      <c r="F35" s="19">
        <f t="shared" si="7"/>
        <v>16</v>
      </c>
      <c r="G35" s="19">
        <f t="shared" si="7"/>
        <v>17</v>
      </c>
      <c r="H35" s="19">
        <f t="shared" si="7"/>
        <v>17</v>
      </c>
      <c r="I35" s="19">
        <f t="shared" si="7"/>
        <v>17</v>
      </c>
      <c r="J35" s="19">
        <f t="shared" si="7"/>
        <v>16</v>
      </c>
      <c r="K35" s="19">
        <f t="shared" si="7"/>
        <v>16</v>
      </c>
      <c r="L35" s="19">
        <f t="shared" si="7"/>
        <v>16</v>
      </c>
    </row>
    <row r="36" spans="1:12" ht="20.25">
      <c r="A36" s="15" t="s">
        <v>10</v>
      </c>
      <c r="B36" s="19">
        <f aca="true" t="shared" si="8" ref="B36:L36">INDEX($A$4:$A$21,B35,1)</f>
        <v>140</v>
      </c>
      <c r="C36" s="19">
        <f>INDEX($A$4:$A$21,C35,1)</f>
        <v>140</v>
      </c>
      <c r="D36" s="19">
        <f t="shared" si="8"/>
        <v>150</v>
      </c>
      <c r="E36" s="19">
        <f>INDEX($A$4:$A$21,E35,1)</f>
        <v>150</v>
      </c>
      <c r="F36" s="19">
        <f t="shared" si="8"/>
        <v>160</v>
      </c>
      <c r="G36" s="19">
        <f>INDEX($A$4:$A$21,G35,1)</f>
        <v>170</v>
      </c>
      <c r="H36" s="19">
        <f>INDEX($A$4:$A$21,H35,1)</f>
        <v>170</v>
      </c>
      <c r="I36" s="19">
        <f t="shared" si="8"/>
        <v>170</v>
      </c>
      <c r="J36" s="19">
        <f t="shared" si="8"/>
        <v>160</v>
      </c>
      <c r="K36" s="19">
        <f t="shared" si="8"/>
        <v>160</v>
      </c>
      <c r="L36" s="19">
        <f t="shared" si="8"/>
        <v>160</v>
      </c>
    </row>
    <row r="37" spans="1:12" ht="20.25">
      <c r="A37" s="15" t="s">
        <v>14</v>
      </c>
      <c r="B37" s="17">
        <f>INDEX(BestBoatSpeed!B4:B21,VMG!B35,1)</f>
        <v>3.05</v>
      </c>
      <c r="C37" s="17">
        <f>INDEX(BestBoatSpeed!C4:C21,VMG!C35,1)</f>
        <v>4.5</v>
      </c>
      <c r="D37" s="17">
        <f>INDEX(BestBoatSpeed!D4:D21,VMG!D35,1)</f>
        <v>5.02</v>
      </c>
      <c r="E37" s="17">
        <f>INDEX(BestBoatSpeed!E4:E21,VMG!E35,1)</f>
        <v>5.99</v>
      </c>
      <c r="F37" s="17">
        <f>INDEX(BestBoatSpeed!F4:F21,VMG!F35,1)</f>
        <v>6.28</v>
      </c>
      <c r="G37" s="17">
        <f>INDEX(BestBoatSpeed!G4:G21,VMG!G35,1)</f>
        <v>6.55</v>
      </c>
      <c r="H37" s="17">
        <f>INDEX(BestBoatSpeed!H4:H21,VMG!H35,1)</f>
        <v>7.01</v>
      </c>
      <c r="I37" s="17">
        <f>INDEX(BestBoatSpeed!I4:I21,VMG!I35,1)</f>
        <v>7.8</v>
      </c>
      <c r="J37" s="17">
        <f>INDEX(BestBoatSpeed!J4:J21,VMG!J35,1)</f>
        <v>9.47</v>
      </c>
      <c r="K37" s="17">
        <f>INDEX(BestBoatSpeed!K4:K21,VMG!K35,1)</f>
        <v>11.6</v>
      </c>
      <c r="L37" s="17">
        <f>INDEX(BestBoatSpeed!L4:L21,VMG!L35,1)</f>
        <v>14.28</v>
      </c>
    </row>
    <row r="38" spans="1:12" ht="20.25">
      <c r="A38" s="15" t="s">
        <v>18</v>
      </c>
      <c r="B38" s="17">
        <f>SIN(B36*3.14159265/180)*B33/SIN(B39*3.14159265/180)</f>
        <v>2.571189536270312</v>
      </c>
      <c r="C38" s="17">
        <f>SIN(C36*3.14159265/180)*C33/SIN(C39*3.14159265/180)</f>
        <v>3.8579269259307973</v>
      </c>
      <c r="D38" s="17">
        <f aca="true" t="shared" si="9" ref="D38:L38">SIN(D36*3.14159265/180)*D33/SIN(D39*3.14159265/180)</f>
        <v>4.431843817295519</v>
      </c>
      <c r="E38" s="17">
        <f>SIN(E36*3.14159265/180)*E33/SIN(E39*3.14159265/180)</f>
        <v>5.66835573007013</v>
      </c>
      <c r="F38" s="17">
        <f t="shared" si="9"/>
        <v>6.465905040613634</v>
      </c>
      <c r="G38" s="17">
        <f>SIN(G36*3.14159265/180)*G33/SIN(G39*3.14159265/180)</f>
        <v>7.634707391884246</v>
      </c>
      <c r="H38" s="17">
        <f>SIN(H36*3.14159265/180)*H33/SIN(H39*3.14159265/180)</f>
        <v>9.17758263774106</v>
      </c>
      <c r="I38" s="17">
        <f t="shared" si="9"/>
        <v>12.39273890094247</v>
      </c>
      <c r="J38" s="17">
        <f t="shared" si="9"/>
        <v>16.42365493423222</v>
      </c>
      <c r="K38" s="17">
        <f t="shared" si="9"/>
        <v>19.507278956199734</v>
      </c>
      <c r="L38" s="17">
        <f t="shared" si="9"/>
        <v>22.126944025075414</v>
      </c>
    </row>
    <row r="39" spans="1:12" ht="20.25">
      <c r="A39" s="15" t="s">
        <v>20</v>
      </c>
      <c r="B39" s="18">
        <f>IF((180/3.14159265)*ATAN((SIN(B36*3.14159265/180)*B33)/((COS(B36*3.14159265/180)*B33)+B37))&gt;0,(180/3.14159265)*ATAN((SIN(B36*3.14159265/180)*B33)/((COS(B36*3.14159265/180)*B33)+B37)),180+(180/3.14159265)*ATAN((SIN(B36*3.14159265/180)*B33)/((COS(B36*3.14159265/180)*B33)+B37)))</f>
        <v>90.31593546723198</v>
      </c>
      <c r="C39" s="18">
        <f>IF((180/3.14159265)*ATAN((SIN(C36*3.14159265/180)*C33)/((COS(C36*3.14159265/180)*C33)+C37))&gt;0,(180/3.14159265)*ATAN((SIN(C36*3.14159265/180)*C33)/((COS(C36*3.14159265/180)*C33)+C37)),180+(180/3.14159265)*ATAN((SIN(C36*3.14159265/180)*C33)/((COS(C36*3.14159265/180)*C33)+C37)))</f>
        <v>91.42984688386072</v>
      </c>
      <c r="D39" s="18">
        <f aca="true" t="shared" si="10" ref="D39:L39">IF((180/3.14159265)*ATAN((SIN(D36*3.14159265/180)*D33)/((COS(D36*3.14159265/180)*D33)+D37))&gt;0,(180/3.14159265)*ATAN((SIN(D36*3.14159265/180)*D33)/((COS(D36*3.14159265/180)*D33)+D37)),180+(180/3.14159265)*ATAN((SIN(D36*3.14159265/180)*D33)/((COS(D36*3.14159265/180)*D33)+D37)))</f>
        <v>115.5035131428849</v>
      </c>
      <c r="E39" s="18">
        <f>IF((180/3.14159265)*ATAN((SIN(E36*3.14159265/180)*E33)/((COS(E36*3.14159265/180)*E33)+E37))&gt;0,(180/3.14159265)*ATAN((SIN(E36*3.14159265/180)*E33)/((COS(E36*3.14159265/180)*E33)+E37)),180+(180/3.14159265)*ATAN((SIN(E36*3.14159265/180)*E33)/((COS(E36*3.14159265/180)*E33)+E37)))</f>
        <v>118.10448176278295</v>
      </c>
      <c r="F39" s="18">
        <f t="shared" si="10"/>
        <v>140.5984574262457</v>
      </c>
      <c r="G39" s="18">
        <f>IF((180/3.14159265)*ATAN((SIN(G36*3.14159265/180)*G33)/((COS(G36*3.14159265/180)*G33)+G37))&gt;0,(180/3.14159265)*ATAN((SIN(G36*3.14159265/180)*G33)/((COS(G36*3.14159265/180)*G33)+G37)),180+(180/3.14159265)*ATAN((SIN(G36*3.14159265/180)*G33)/((COS(G36*3.14159265/180)*G33)+G37)))</f>
        <v>161.43235465254588</v>
      </c>
      <c r="H39" s="18">
        <f>IF((180/3.14159265)*ATAN((SIN(H36*3.14159265/180)*H33)/((COS(H36*3.14159265/180)*H33)+H37))&gt;0,(180/3.14159265)*ATAN((SIN(H36*3.14159265/180)*H33)/((COS(H36*3.14159265/180)*H33)+H37)),180+(180/3.14159265)*ATAN((SIN(H36*3.14159265/180)*H33)/((COS(H36*3.14159265/180)*H33)+H37)))</f>
        <v>162.37808235578208</v>
      </c>
      <c r="I39" s="18">
        <f t="shared" si="10"/>
        <v>163.7253627861437</v>
      </c>
      <c r="J39" s="18">
        <f t="shared" si="10"/>
        <v>148.6260676424201</v>
      </c>
      <c r="K39" s="18">
        <f t="shared" si="10"/>
        <v>148.2651877428926</v>
      </c>
      <c r="L39" s="18">
        <f t="shared" si="10"/>
        <v>147.24817356129287</v>
      </c>
    </row>
    <row r="40" spans="1:12" ht="20.25">
      <c r="A40" s="15" t="s">
        <v>27</v>
      </c>
      <c r="B40" s="18">
        <f>(180-B36)*2</f>
        <v>80</v>
      </c>
      <c r="C40" s="18">
        <f>(180-C36)*2</f>
        <v>80</v>
      </c>
      <c r="D40" s="18">
        <f aca="true" t="shared" si="11" ref="D40:L40">(180-D36)*2</f>
        <v>60</v>
      </c>
      <c r="E40" s="18">
        <f>(180-E36)*2</f>
        <v>60</v>
      </c>
      <c r="F40" s="18">
        <f t="shared" si="11"/>
        <v>40</v>
      </c>
      <c r="G40" s="18">
        <f>(180-G36)*2</f>
        <v>20</v>
      </c>
      <c r="H40" s="18">
        <f>(180-H36)*2</f>
        <v>20</v>
      </c>
      <c r="I40" s="18">
        <f t="shared" si="11"/>
        <v>20</v>
      </c>
      <c r="J40" s="18">
        <f t="shared" si="11"/>
        <v>40</v>
      </c>
      <c r="K40" s="18">
        <f t="shared" si="11"/>
        <v>40</v>
      </c>
      <c r="L40" s="18">
        <f t="shared" si="11"/>
        <v>40</v>
      </c>
    </row>
    <row r="42" spans="1:9" ht="12.75">
      <c r="A42" s="38" t="s">
        <v>10</v>
      </c>
      <c r="B42" s="23" t="s">
        <v>11</v>
      </c>
      <c r="C42" s="24"/>
      <c r="E42" s="25"/>
      <c r="F42" s="38" t="s">
        <v>20</v>
      </c>
      <c r="G42" s="23" t="s">
        <v>21</v>
      </c>
      <c r="H42" s="24"/>
      <c r="I42" s="25"/>
    </row>
    <row r="43" spans="1:9" ht="12.75">
      <c r="A43" s="39" t="s">
        <v>12</v>
      </c>
      <c r="B43" s="23" t="s">
        <v>13</v>
      </c>
      <c r="C43" s="24"/>
      <c r="E43" s="25"/>
      <c r="F43" s="39" t="s">
        <v>18</v>
      </c>
      <c r="G43" s="23" t="s">
        <v>19</v>
      </c>
      <c r="H43" s="24"/>
      <c r="I43" s="25"/>
    </row>
    <row r="44" spans="1:16" ht="12.75">
      <c r="A44" s="40"/>
      <c r="B44" s="35"/>
      <c r="C44" s="35"/>
      <c r="E44" s="25"/>
      <c r="F44" s="40"/>
      <c r="G44" s="35"/>
      <c r="H44" s="35"/>
      <c r="I44" s="25"/>
      <c r="J44" s="35"/>
      <c r="K44" s="35"/>
      <c r="L44" s="35"/>
      <c r="M44" s="25"/>
      <c r="N44" s="35"/>
      <c r="O44" s="35"/>
      <c r="P44" s="35"/>
    </row>
    <row r="45" spans="1:16" ht="12.75">
      <c r="A45" s="38" t="s">
        <v>14</v>
      </c>
      <c r="B45" s="23" t="s">
        <v>15</v>
      </c>
      <c r="C45" s="24"/>
      <c r="E45" s="25"/>
      <c r="F45" s="38" t="s">
        <v>23</v>
      </c>
      <c r="G45" s="23" t="s">
        <v>26</v>
      </c>
      <c r="H45" s="24"/>
      <c r="I45" s="25"/>
      <c r="J45" s="35"/>
      <c r="K45" s="35"/>
      <c r="L45" s="35"/>
      <c r="M45" s="25"/>
      <c r="N45" s="35"/>
      <c r="O45" s="35"/>
      <c r="P45" s="35"/>
    </row>
    <row r="46" spans="1:16" ht="12.75">
      <c r="A46" s="39" t="s">
        <v>16</v>
      </c>
      <c r="B46" s="23" t="s">
        <v>17</v>
      </c>
      <c r="C46" s="24"/>
      <c r="E46" s="25"/>
      <c r="F46" s="39" t="s">
        <v>27</v>
      </c>
      <c r="G46" s="23" t="s">
        <v>28</v>
      </c>
      <c r="H46" s="24"/>
      <c r="I46" s="25"/>
      <c r="J46" s="35"/>
      <c r="K46" s="35"/>
      <c r="L46" s="35"/>
      <c r="M46" s="25"/>
      <c r="N46" s="35"/>
      <c r="O46" s="35"/>
      <c r="P46" s="35"/>
    </row>
    <row r="47" ht="15">
      <c r="B47" s="10"/>
    </row>
  </sheetData>
  <sheetProtection sheet="1" objects="1" scenarios="1"/>
  <mergeCells count="3">
    <mergeCell ref="K1:L1"/>
    <mergeCell ref="A2:L2"/>
    <mergeCell ref="B1:J1"/>
  </mergeCells>
  <conditionalFormatting sqref="C22:E22">
    <cfRule type="expression" priority="145" dxfId="8" stopIfTrue="1">
      <formula>C22=VMG!#REF!</formula>
    </cfRule>
    <cfRule type="expression" priority="146" dxfId="1" stopIfTrue="1">
      <formula>C22=VMG!#REF!</formula>
    </cfRule>
    <cfRule type="expression" priority="147" dxfId="0" stopIfTrue="1">
      <formula>C22=VMG!#REF!</formula>
    </cfRule>
  </conditionalFormatting>
  <conditionalFormatting sqref="F22:L22">
    <cfRule type="expression" priority="172" dxfId="8" stopIfTrue="1">
      <formula>F22=VMG!#REF!</formula>
    </cfRule>
    <cfRule type="expression" priority="173" dxfId="1" stopIfTrue="1">
      <formula>F22=D$34</formula>
    </cfRule>
    <cfRule type="expression" priority="174" dxfId="0" stopIfTrue="1">
      <formula>F22=D$24</formula>
    </cfRule>
  </conditionalFormatting>
  <conditionalFormatting sqref="B4:L21">
    <cfRule type="expression" priority="170" dxfId="1" stopIfTrue="1">
      <formula>B4=B$34</formula>
    </cfRule>
    <cfRule type="expression" priority="171" dxfId="0" stopIfTrue="1">
      <formula>B4=B$24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4"/>
  <headerFooter differentFirst="1" alignWithMargins="0">
    <firstFooter>&amp;L&amp;"Arial,Italique"&amp;D&amp;R&amp;"Arial,Italique"&amp;Z&amp;F</firstFooter>
  </headerFooter>
  <tableParts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/>
  <dimension ref="A1:R1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3" sqref="B33"/>
    </sheetView>
  </sheetViews>
  <sheetFormatPr defaultColWidth="11.421875" defaultRowHeight="12.75"/>
  <sheetData>
    <row r="1" spans="1:18" s="68" customFormat="1" ht="12.75">
      <c r="A1" s="55" t="s">
        <v>29</v>
      </c>
      <c r="B1" s="59">
        <v>0</v>
      </c>
      <c r="C1" s="61">
        <v>4</v>
      </c>
      <c r="D1" s="62">
        <v>6</v>
      </c>
      <c r="E1" s="62">
        <v>8</v>
      </c>
      <c r="F1" s="62">
        <v>10</v>
      </c>
      <c r="G1" s="62">
        <v>12</v>
      </c>
      <c r="H1" s="62">
        <v>14</v>
      </c>
      <c r="I1" s="62">
        <v>16</v>
      </c>
      <c r="J1" s="62">
        <v>20</v>
      </c>
      <c r="K1" s="62">
        <v>25</v>
      </c>
      <c r="L1" s="62">
        <v>30</v>
      </c>
      <c r="M1" s="62">
        <v>35</v>
      </c>
      <c r="N1" s="63">
        <v>40</v>
      </c>
      <c r="O1" s="63">
        <v>45</v>
      </c>
      <c r="P1" s="63">
        <v>50</v>
      </c>
      <c r="Q1" s="63">
        <v>55</v>
      </c>
      <c r="R1" s="67">
        <v>60</v>
      </c>
    </row>
    <row r="2" spans="1:18" ht="12.75">
      <c r="A2" s="64">
        <v>0</v>
      </c>
      <c r="B2" s="90" t="str">
        <f>FIXED(0,1)</f>
        <v>0.0</v>
      </c>
      <c r="C2" s="69" t="str">
        <f aca="true" t="shared" si="0" ref="C2:M2">FIXED(C$8*$B33,1)</f>
        <v>0.0</v>
      </c>
      <c r="D2" s="70" t="str">
        <f t="shared" si="0"/>
        <v>0.0</v>
      </c>
      <c r="E2" s="70" t="str">
        <f t="shared" si="0"/>
        <v>0.0</v>
      </c>
      <c r="F2" s="70" t="str">
        <f t="shared" si="0"/>
        <v>0.0</v>
      </c>
      <c r="G2" s="70" t="str">
        <f t="shared" si="0"/>
        <v>0.0</v>
      </c>
      <c r="H2" s="70" t="str">
        <f t="shared" si="0"/>
        <v>0.0</v>
      </c>
      <c r="I2" s="70" t="str">
        <f t="shared" si="0"/>
        <v>0.0</v>
      </c>
      <c r="J2" s="70" t="str">
        <f t="shared" si="0"/>
        <v>0.0</v>
      </c>
      <c r="K2" s="70" t="str">
        <f t="shared" si="0"/>
        <v>0.0</v>
      </c>
      <c r="L2" s="70" t="str">
        <f t="shared" si="0"/>
        <v>0.0</v>
      </c>
      <c r="M2" s="70" t="str">
        <f t="shared" si="0"/>
        <v>0.0</v>
      </c>
      <c r="N2" s="71" t="str">
        <f aca="true" t="shared" si="1" ref="N2:Q14">FIXED($M2*N33,1)</f>
        <v>0.0</v>
      </c>
      <c r="O2" s="72" t="str">
        <f t="shared" si="1"/>
        <v>0.0</v>
      </c>
      <c r="P2" s="72" t="str">
        <f t="shared" si="1"/>
        <v>0.0</v>
      </c>
      <c r="Q2" s="72" t="str">
        <f t="shared" si="1"/>
        <v>0.0</v>
      </c>
      <c r="R2" s="73" t="str">
        <f aca="true" t="shared" si="2" ref="R2:R25">FIXED($M2*R36,1)</f>
        <v>0.0</v>
      </c>
    </row>
    <row r="3" spans="1:18" ht="12.75">
      <c r="A3" s="64">
        <v>5</v>
      </c>
      <c r="B3" s="90" t="str">
        <f aca="true" t="shared" si="3" ref="B3:B25">FIXED(0,1)</f>
        <v>0.0</v>
      </c>
      <c r="C3" s="74" t="str">
        <f aca="true" t="shared" si="4" ref="C3:M3">FIXED(C$8*$B34,1)</f>
        <v>0.3</v>
      </c>
      <c r="D3" s="75" t="str">
        <f t="shared" si="4"/>
        <v>0.5</v>
      </c>
      <c r="E3" s="75" t="str">
        <f t="shared" si="4"/>
        <v>0.6</v>
      </c>
      <c r="F3" s="75" t="str">
        <f t="shared" si="4"/>
        <v>0.7</v>
      </c>
      <c r="G3" s="75" t="str">
        <f t="shared" si="4"/>
        <v>0.8</v>
      </c>
      <c r="H3" s="75" t="str">
        <f t="shared" si="4"/>
        <v>0.8</v>
      </c>
      <c r="I3" s="75" t="str">
        <f t="shared" si="4"/>
        <v>0.8</v>
      </c>
      <c r="J3" s="75" t="str">
        <f t="shared" si="4"/>
        <v>0.9</v>
      </c>
      <c r="K3" s="75" t="str">
        <f t="shared" si="4"/>
        <v>0.9</v>
      </c>
      <c r="L3" s="75" t="str">
        <f t="shared" si="4"/>
        <v>0.8</v>
      </c>
      <c r="M3" s="75" t="str">
        <f t="shared" si="4"/>
        <v>0.6</v>
      </c>
      <c r="N3" s="76" t="str">
        <f t="shared" si="1"/>
        <v>0.1</v>
      </c>
      <c r="O3" s="77" t="str">
        <f t="shared" si="1"/>
        <v>0.0</v>
      </c>
      <c r="P3" s="77" t="str">
        <f t="shared" si="1"/>
        <v>0.0</v>
      </c>
      <c r="Q3" s="77" t="str">
        <f t="shared" si="1"/>
        <v>0.0</v>
      </c>
      <c r="R3" s="78" t="str">
        <f t="shared" si="2"/>
        <v>0.0</v>
      </c>
    </row>
    <row r="4" spans="1:18" ht="12.75">
      <c r="A4" s="64">
        <v>10</v>
      </c>
      <c r="B4" s="90" t="str">
        <f t="shared" si="3"/>
        <v>0.0</v>
      </c>
      <c r="C4" s="74" t="str">
        <f aca="true" t="shared" si="5" ref="C4:M4">FIXED(C$8*$B35,1)</f>
        <v>0.6</v>
      </c>
      <c r="D4" s="75" t="str">
        <f t="shared" si="5"/>
        <v>1.0</v>
      </c>
      <c r="E4" s="75" t="str">
        <f t="shared" si="5"/>
        <v>1.2</v>
      </c>
      <c r="F4" s="75" t="str">
        <f t="shared" si="5"/>
        <v>1.4</v>
      </c>
      <c r="G4" s="75" t="str">
        <f t="shared" si="5"/>
        <v>1.5</v>
      </c>
      <c r="H4" s="75" t="str">
        <f t="shared" si="5"/>
        <v>1.6</v>
      </c>
      <c r="I4" s="75" t="str">
        <f t="shared" si="5"/>
        <v>1.6</v>
      </c>
      <c r="J4" s="75" t="str">
        <f t="shared" si="5"/>
        <v>1.7</v>
      </c>
      <c r="K4" s="75" t="str">
        <f t="shared" si="5"/>
        <v>1.7</v>
      </c>
      <c r="L4" s="75" t="str">
        <f t="shared" si="5"/>
        <v>1.6</v>
      </c>
      <c r="M4" s="75" t="str">
        <f t="shared" si="5"/>
        <v>1.3</v>
      </c>
      <c r="N4" s="76" t="str">
        <f t="shared" si="1"/>
        <v>0.3</v>
      </c>
      <c r="O4" s="77" t="str">
        <f t="shared" si="1"/>
        <v>0.1</v>
      </c>
      <c r="P4" s="77" t="str">
        <f t="shared" si="1"/>
        <v>0.1</v>
      </c>
      <c r="Q4" s="77" t="str">
        <f t="shared" si="1"/>
        <v>0.0</v>
      </c>
      <c r="R4" s="78" t="str">
        <f t="shared" si="2"/>
        <v>0.0</v>
      </c>
    </row>
    <row r="5" spans="1:18" ht="12.75">
      <c r="A5" s="64">
        <v>15</v>
      </c>
      <c r="B5" s="90" t="str">
        <f t="shared" si="3"/>
        <v>0.0</v>
      </c>
      <c r="C5" s="74" t="str">
        <f aca="true" t="shared" si="6" ref="C5:M5">FIXED(C$8*$B36,1)</f>
        <v>1.0</v>
      </c>
      <c r="D5" s="75" t="str">
        <f t="shared" si="6"/>
        <v>1.5</v>
      </c>
      <c r="E5" s="75" t="str">
        <f t="shared" si="6"/>
        <v>1.8</v>
      </c>
      <c r="F5" s="75" t="str">
        <f t="shared" si="6"/>
        <v>2.2</v>
      </c>
      <c r="G5" s="75" t="str">
        <f t="shared" si="6"/>
        <v>2.3</v>
      </c>
      <c r="H5" s="75" t="str">
        <f t="shared" si="6"/>
        <v>2.4</v>
      </c>
      <c r="I5" s="75" t="str">
        <f t="shared" si="6"/>
        <v>2.5</v>
      </c>
      <c r="J5" s="75" t="str">
        <f t="shared" si="6"/>
        <v>2.5</v>
      </c>
      <c r="K5" s="75" t="str">
        <f t="shared" si="6"/>
        <v>2.5</v>
      </c>
      <c r="L5" s="75" t="str">
        <f t="shared" si="6"/>
        <v>2.4</v>
      </c>
      <c r="M5" s="75" t="str">
        <f t="shared" si="6"/>
        <v>1.9</v>
      </c>
      <c r="N5" s="76" t="str">
        <f t="shared" si="1"/>
        <v>0.7</v>
      </c>
      <c r="O5" s="77" t="str">
        <f t="shared" si="1"/>
        <v>0.3</v>
      </c>
      <c r="P5" s="77" t="str">
        <f t="shared" si="1"/>
        <v>0.2</v>
      </c>
      <c r="Q5" s="77" t="str">
        <f t="shared" si="1"/>
        <v>0.0</v>
      </c>
      <c r="R5" s="78" t="str">
        <f t="shared" si="2"/>
        <v>0.0</v>
      </c>
    </row>
    <row r="6" spans="1:18" ht="12.75">
      <c r="A6" s="64">
        <v>20</v>
      </c>
      <c r="B6" s="90" t="str">
        <f t="shared" si="3"/>
        <v>0.0</v>
      </c>
      <c r="C6" s="74" t="str">
        <f aca="true" t="shared" si="7" ref="C6:M6">FIXED(C$8*$B37,1)</f>
        <v>1.1</v>
      </c>
      <c r="D6" s="75" t="str">
        <f t="shared" si="7"/>
        <v>1.7</v>
      </c>
      <c r="E6" s="75" t="str">
        <f t="shared" si="7"/>
        <v>2.1</v>
      </c>
      <c r="F6" s="75" t="str">
        <f t="shared" si="7"/>
        <v>2.5</v>
      </c>
      <c r="G6" s="75" t="str">
        <f t="shared" si="7"/>
        <v>2.6</v>
      </c>
      <c r="H6" s="75" t="str">
        <f t="shared" si="7"/>
        <v>2.8</v>
      </c>
      <c r="I6" s="75" t="str">
        <f t="shared" si="7"/>
        <v>2.8</v>
      </c>
      <c r="J6" s="75" t="str">
        <f t="shared" si="7"/>
        <v>2.9</v>
      </c>
      <c r="K6" s="75" t="str">
        <f t="shared" si="7"/>
        <v>2.9</v>
      </c>
      <c r="L6" s="75" t="str">
        <f t="shared" si="7"/>
        <v>2.7</v>
      </c>
      <c r="M6" s="75" t="str">
        <f t="shared" si="7"/>
        <v>2.2</v>
      </c>
      <c r="N6" s="76" t="str">
        <f t="shared" si="1"/>
        <v>1.0</v>
      </c>
      <c r="O6" s="77" t="str">
        <f t="shared" si="1"/>
        <v>0.4</v>
      </c>
      <c r="P6" s="77" t="str">
        <f t="shared" si="1"/>
        <v>0.2</v>
      </c>
      <c r="Q6" s="77" t="str">
        <f t="shared" si="1"/>
        <v>0.0</v>
      </c>
      <c r="R6" s="78" t="str">
        <f t="shared" si="2"/>
        <v>0.0</v>
      </c>
    </row>
    <row r="7" spans="1:18" ht="12.75">
      <c r="A7" s="64">
        <v>25</v>
      </c>
      <c r="B7" s="90" t="str">
        <f t="shared" si="3"/>
        <v>0.0</v>
      </c>
      <c r="C7" s="79" t="str">
        <f aca="true" t="shared" si="8" ref="C7:M7">FIXED(C$8*$B38,1)</f>
        <v>1.3</v>
      </c>
      <c r="D7" s="80" t="str">
        <f t="shared" si="8"/>
        <v>2.0</v>
      </c>
      <c r="E7" s="80" t="str">
        <f t="shared" si="8"/>
        <v>2.5</v>
      </c>
      <c r="F7" s="80" t="str">
        <f t="shared" si="8"/>
        <v>2.9</v>
      </c>
      <c r="G7" s="80" t="str">
        <f t="shared" si="8"/>
        <v>3.1</v>
      </c>
      <c r="H7" s="80" t="str">
        <f t="shared" si="8"/>
        <v>3.3</v>
      </c>
      <c r="I7" s="80" t="str">
        <f t="shared" si="8"/>
        <v>3.4</v>
      </c>
      <c r="J7" s="80" t="str">
        <f t="shared" si="8"/>
        <v>3.4</v>
      </c>
      <c r="K7" s="80" t="str">
        <f t="shared" si="8"/>
        <v>3.4</v>
      </c>
      <c r="L7" s="80" t="str">
        <f t="shared" si="8"/>
        <v>3.2</v>
      </c>
      <c r="M7" s="80" t="str">
        <f t="shared" si="8"/>
        <v>2.6</v>
      </c>
      <c r="N7" s="76" t="str">
        <f t="shared" si="1"/>
        <v>1.5</v>
      </c>
      <c r="O7" s="77" t="str">
        <f t="shared" si="1"/>
        <v>0.7</v>
      </c>
      <c r="P7" s="77" t="str">
        <f t="shared" si="1"/>
        <v>0.3</v>
      </c>
      <c r="Q7" s="77" t="str">
        <f t="shared" si="1"/>
        <v>0.0</v>
      </c>
      <c r="R7" s="78" t="str">
        <f t="shared" si="2"/>
        <v>0.0</v>
      </c>
    </row>
    <row r="8" spans="1:18" ht="12.75">
      <c r="A8" s="65">
        <v>32</v>
      </c>
      <c r="B8" s="90" t="str">
        <f t="shared" si="3"/>
        <v>0.0</v>
      </c>
      <c r="C8" s="81" t="str">
        <f>FIXED(BestBoatSpeed!B4,1)</f>
        <v>2.2</v>
      </c>
      <c r="D8" s="82" t="str">
        <f>FIXED(BestBoatSpeed!C4,1)</f>
        <v>3.3</v>
      </c>
      <c r="E8" s="82" t="str">
        <f>FIXED(BestBoatSpeed!D4,1)</f>
        <v>4.2</v>
      </c>
      <c r="F8" s="82" t="str">
        <f>FIXED(BestBoatSpeed!E4,1)</f>
        <v>4.9</v>
      </c>
      <c r="G8" s="82" t="str">
        <f>FIXED(BestBoatSpeed!F4,1)</f>
        <v>5.2</v>
      </c>
      <c r="H8" s="82" t="str">
        <f>FIXED(BestBoatSpeed!G4,1)</f>
        <v>5.5</v>
      </c>
      <c r="I8" s="82" t="str">
        <f>FIXED(BestBoatSpeed!H4,1)</f>
        <v>5.6</v>
      </c>
      <c r="J8" s="82" t="str">
        <f>FIXED(BestBoatSpeed!I4,1)</f>
        <v>5.7</v>
      </c>
      <c r="K8" s="82" t="str">
        <f>FIXED(BestBoatSpeed!J4,1)</f>
        <v>5.7</v>
      </c>
      <c r="L8" s="82" t="str">
        <f>FIXED(BestBoatSpeed!K4,1)</f>
        <v>5.4</v>
      </c>
      <c r="M8" s="82" t="str">
        <f>FIXED(BestBoatSpeed!L4,1)</f>
        <v>4.3</v>
      </c>
      <c r="N8" s="76" t="str">
        <f t="shared" si="1"/>
        <v>3.2</v>
      </c>
      <c r="O8" s="77" t="str">
        <f t="shared" si="1"/>
        <v>1.3</v>
      </c>
      <c r="P8" s="77" t="str">
        <f t="shared" si="1"/>
        <v>0.4</v>
      </c>
      <c r="Q8" s="77" t="str">
        <f t="shared" si="1"/>
        <v>0.0</v>
      </c>
      <c r="R8" s="78" t="str">
        <f t="shared" si="2"/>
        <v>0.0</v>
      </c>
    </row>
    <row r="9" spans="1:18" ht="12.75">
      <c r="A9" s="64">
        <v>36</v>
      </c>
      <c r="B9" s="90" t="str">
        <f t="shared" si="3"/>
        <v>0.0</v>
      </c>
      <c r="C9" s="83" t="str">
        <f>FIXED(BestBoatSpeed!B5,1)</f>
        <v>2.6</v>
      </c>
      <c r="D9" s="84" t="str">
        <f>FIXED(BestBoatSpeed!C5,1)</f>
        <v>3.9</v>
      </c>
      <c r="E9" s="84" t="str">
        <f>FIXED(BestBoatSpeed!D5,1)</f>
        <v>4.8</v>
      </c>
      <c r="F9" s="84" t="str">
        <f>FIXED(BestBoatSpeed!E5,1)</f>
        <v>5.4</v>
      </c>
      <c r="G9" s="84" t="str">
        <f>FIXED(BestBoatSpeed!F5,1)</f>
        <v>5.7</v>
      </c>
      <c r="H9" s="84" t="str">
        <f>FIXED(BestBoatSpeed!G5,1)</f>
        <v>5.9</v>
      </c>
      <c r="I9" s="84" t="str">
        <f>FIXED(BestBoatSpeed!H5,1)</f>
        <v>6.0</v>
      </c>
      <c r="J9" s="84" t="str">
        <f>FIXED(BestBoatSpeed!I5,1)</f>
        <v>6.2</v>
      </c>
      <c r="K9" s="84" t="str">
        <f>FIXED(BestBoatSpeed!J5,1)</f>
        <v>6.2</v>
      </c>
      <c r="L9" s="84" t="str">
        <f>FIXED(BestBoatSpeed!K5,1)</f>
        <v>6.1</v>
      </c>
      <c r="M9" s="84" t="str">
        <f>FIXED(BestBoatSpeed!L5,1)</f>
        <v>5.8</v>
      </c>
      <c r="N9" s="76" t="str">
        <f t="shared" si="1"/>
        <v>4.8</v>
      </c>
      <c r="O9" s="77" t="str">
        <f t="shared" si="1"/>
        <v>1.9</v>
      </c>
      <c r="P9" s="77" t="str">
        <f t="shared" si="1"/>
        <v>0.6</v>
      </c>
      <c r="Q9" s="77" t="str">
        <f t="shared" si="1"/>
        <v>0.0</v>
      </c>
      <c r="R9" s="78" t="str">
        <f t="shared" si="2"/>
        <v>0.0</v>
      </c>
    </row>
    <row r="10" spans="1:18" ht="12.75">
      <c r="A10" s="64">
        <v>40</v>
      </c>
      <c r="B10" s="90" t="str">
        <f t="shared" si="3"/>
        <v>0.0</v>
      </c>
      <c r="C10" s="83" t="str">
        <f>FIXED(BestBoatSpeed!B6,1)</f>
        <v>3.0</v>
      </c>
      <c r="D10" s="84" t="str">
        <f>FIXED(BestBoatSpeed!C6,1)</f>
        <v>4.3</v>
      </c>
      <c r="E10" s="84" t="str">
        <f>FIXED(BestBoatSpeed!D6,1)</f>
        <v>5.2</v>
      </c>
      <c r="F10" s="84" t="str">
        <f>FIXED(BestBoatSpeed!E6,1)</f>
        <v>5.8</v>
      </c>
      <c r="G10" s="84" t="str">
        <f>FIXED(BestBoatSpeed!F6,1)</f>
        <v>6.1</v>
      </c>
      <c r="H10" s="84" t="str">
        <f>FIXED(BestBoatSpeed!G6,1)</f>
        <v>6.2</v>
      </c>
      <c r="I10" s="84" t="str">
        <f>FIXED(BestBoatSpeed!H6,1)</f>
        <v>6.3</v>
      </c>
      <c r="J10" s="84" t="str">
        <f>FIXED(BestBoatSpeed!I6,1)</f>
        <v>6.5</v>
      </c>
      <c r="K10" s="84" t="str">
        <f>FIXED(BestBoatSpeed!J6,1)</f>
        <v>6.5</v>
      </c>
      <c r="L10" s="84" t="str">
        <f>FIXED(BestBoatSpeed!K6,1)</f>
        <v>6.5</v>
      </c>
      <c r="M10" s="84" t="str">
        <f>FIXED(BestBoatSpeed!L6,1)</f>
        <v>6.3</v>
      </c>
      <c r="N10" s="76" t="str">
        <f t="shared" si="1"/>
        <v>5.6</v>
      </c>
      <c r="O10" s="77" t="str">
        <f t="shared" si="1"/>
        <v>2.2</v>
      </c>
      <c r="P10" s="77" t="str">
        <f t="shared" si="1"/>
        <v>0.9</v>
      </c>
      <c r="Q10" s="77" t="str">
        <f t="shared" si="1"/>
        <v>0.0</v>
      </c>
      <c r="R10" s="78" t="str">
        <f t="shared" si="2"/>
        <v>0.0</v>
      </c>
    </row>
    <row r="11" spans="1:18" ht="12.75">
      <c r="A11" s="64">
        <v>45</v>
      </c>
      <c r="B11" s="90" t="str">
        <f t="shared" si="3"/>
        <v>0.0</v>
      </c>
      <c r="C11" s="83" t="str">
        <f>FIXED(BestBoatSpeed!B7,1)</f>
        <v>3.3</v>
      </c>
      <c r="D11" s="84" t="str">
        <f>FIXED(BestBoatSpeed!C7,1)</f>
        <v>4.7</v>
      </c>
      <c r="E11" s="84" t="str">
        <f>FIXED(BestBoatSpeed!D7,1)</f>
        <v>5.7</v>
      </c>
      <c r="F11" s="84" t="str">
        <f>FIXED(BestBoatSpeed!E7,1)</f>
        <v>6.1</v>
      </c>
      <c r="G11" s="84" t="str">
        <f>FIXED(BestBoatSpeed!F7,1)</f>
        <v>6.4</v>
      </c>
      <c r="H11" s="84" t="str">
        <f>FIXED(BestBoatSpeed!G7,1)</f>
        <v>6.5</v>
      </c>
      <c r="I11" s="84" t="str">
        <f>FIXED(BestBoatSpeed!H7,1)</f>
        <v>6.6</v>
      </c>
      <c r="J11" s="84" t="str">
        <f>FIXED(BestBoatSpeed!I7,1)</f>
        <v>6.7</v>
      </c>
      <c r="K11" s="84" t="str">
        <f>FIXED(BestBoatSpeed!J7,1)</f>
        <v>6.8</v>
      </c>
      <c r="L11" s="84" t="str">
        <f>FIXED(BestBoatSpeed!K7,1)</f>
        <v>6.8</v>
      </c>
      <c r="M11" s="84" t="str">
        <f>FIXED(BestBoatSpeed!L7,1)</f>
        <v>6.7</v>
      </c>
      <c r="N11" s="76" t="str">
        <f t="shared" si="1"/>
        <v>6.4</v>
      </c>
      <c r="O11" s="77" t="str">
        <f t="shared" si="1"/>
        <v>2.3</v>
      </c>
      <c r="P11" s="77" t="str">
        <f t="shared" si="1"/>
        <v>1.0</v>
      </c>
      <c r="Q11" s="77" t="str">
        <f t="shared" si="1"/>
        <v>0.0</v>
      </c>
      <c r="R11" s="78" t="str">
        <f t="shared" si="2"/>
        <v>0.0</v>
      </c>
    </row>
    <row r="12" spans="1:18" ht="12.75">
      <c r="A12" s="64">
        <v>52</v>
      </c>
      <c r="B12" s="90" t="str">
        <f t="shared" si="3"/>
        <v>0.0</v>
      </c>
      <c r="C12" s="83" t="str">
        <f>FIXED(BestBoatSpeed!B8,1)</f>
        <v>3.7</v>
      </c>
      <c r="D12" s="84" t="str">
        <f>FIXED(BestBoatSpeed!C8,1)</f>
        <v>5.2</v>
      </c>
      <c r="E12" s="84" t="str">
        <f>FIXED(BestBoatSpeed!D8,1)</f>
        <v>6.1</v>
      </c>
      <c r="F12" s="84" t="str">
        <f>FIXED(BestBoatSpeed!E8,1)</f>
        <v>6.5</v>
      </c>
      <c r="G12" s="84" t="str">
        <f>FIXED(BestBoatSpeed!F8,1)</f>
        <v>6.6</v>
      </c>
      <c r="H12" s="84" t="str">
        <f>FIXED(BestBoatSpeed!G8,1)</f>
        <v>6.8</v>
      </c>
      <c r="I12" s="84" t="str">
        <f>FIXED(BestBoatSpeed!H8,1)</f>
        <v>6.9</v>
      </c>
      <c r="J12" s="84" t="str">
        <f>FIXED(BestBoatSpeed!I8,1)</f>
        <v>7.0</v>
      </c>
      <c r="K12" s="84" t="str">
        <f>FIXED(BestBoatSpeed!J8,1)</f>
        <v>7.1</v>
      </c>
      <c r="L12" s="84" t="str">
        <f>FIXED(BestBoatSpeed!K8,1)</f>
        <v>7.1</v>
      </c>
      <c r="M12" s="84" t="str">
        <f>FIXED(BestBoatSpeed!L8,1)</f>
        <v>7.1</v>
      </c>
      <c r="N12" s="76" t="str">
        <f t="shared" si="1"/>
        <v>7.0</v>
      </c>
      <c r="O12" s="77" t="str">
        <f t="shared" si="1"/>
        <v>2.5</v>
      </c>
      <c r="P12" s="77" t="str">
        <f t="shared" si="1"/>
        <v>1.1</v>
      </c>
      <c r="Q12" s="77" t="str">
        <f t="shared" si="1"/>
        <v>0.0</v>
      </c>
      <c r="R12" s="78" t="str">
        <f t="shared" si="2"/>
        <v>0.0</v>
      </c>
    </row>
    <row r="13" spans="1:18" ht="12.75">
      <c r="A13" s="64">
        <v>60</v>
      </c>
      <c r="B13" s="90" t="str">
        <f t="shared" si="3"/>
        <v>0.0</v>
      </c>
      <c r="C13" s="83" t="str">
        <f>FIXED(BestBoatSpeed!B9,1)</f>
        <v>4.1</v>
      </c>
      <c r="D13" s="84" t="str">
        <f>FIXED(BestBoatSpeed!C9,1)</f>
        <v>5.6</v>
      </c>
      <c r="E13" s="84" t="str">
        <f>FIXED(BestBoatSpeed!D9,1)</f>
        <v>6.4</v>
      </c>
      <c r="F13" s="84" t="str">
        <f>FIXED(BestBoatSpeed!E9,1)</f>
        <v>6.7</v>
      </c>
      <c r="G13" s="84" t="str">
        <f>FIXED(BestBoatSpeed!F9,1)</f>
        <v>6.9</v>
      </c>
      <c r="H13" s="84" t="str">
        <f>FIXED(BestBoatSpeed!G9,1)</f>
        <v>7.0</v>
      </c>
      <c r="I13" s="84" t="str">
        <f>FIXED(BestBoatSpeed!H9,1)</f>
        <v>7.1</v>
      </c>
      <c r="J13" s="84" t="str">
        <f>FIXED(BestBoatSpeed!I9,1)</f>
        <v>7.2</v>
      </c>
      <c r="K13" s="84" t="str">
        <f>FIXED(BestBoatSpeed!J9,1)</f>
        <v>7.3</v>
      </c>
      <c r="L13" s="84" t="str">
        <f>FIXED(BestBoatSpeed!K9,1)</f>
        <v>7.4</v>
      </c>
      <c r="M13" s="84" t="str">
        <f>FIXED(BestBoatSpeed!L9,1)</f>
        <v>7.4</v>
      </c>
      <c r="N13" s="76" t="str">
        <f t="shared" si="1"/>
        <v>7.4</v>
      </c>
      <c r="O13" s="77" t="str">
        <f t="shared" si="1"/>
        <v>3.0</v>
      </c>
      <c r="P13" s="77" t="str">
        <f t="shared" si="1"/>
        <v>1.5</v>
      </c>
      <c r="Q13" s="77" t="str">
        <f t="shared" si="1"/>
        <v>0.0</v>
      </c>
      <c r="R13" s="78" t="str">
        <f t="shared" si="2"/>
        <v>0.0</v>
      </c>
    </row>
    <row r="14" spans="1:18" ht="12.75">
      <c r="A14" s="64">
        <v>70</v>
      </c>
      <c r="B14" s="90" t="str">
        <f t="shared" si="3"/>
        <v>0.0</v>
      </c>
      <c r="C14" s="83" t="str">
        <f>FIXED(BestBoatSpeed!B10,1)</f>
        <v>4.3</v>
      </c>
      <c r="D14" s="84" t="str">
        <f>FIXED(BestBoatSpeed!C10,1)</f>
        <v>5.8</v>
      </c>
      <c r="E14" s="84" t="str">
        <f>FIXED(BestBoatSpeed!D10,1)</f>
        <v>6.6</v>
      </c>
      <c r="F14" s="84" t="str">
        <f>FIXED(BestBoatSpeed!E10,1)</f>
        <v>6.9</v>
      </c>
      <c r="G14" s="84" t="str">
        <f>FIXED(BestBoatSpeed!F10,1)</f>
        <v>7.1</v>
      </c>
      <c r="H14" s="84" t="str">
        <f>FIXED(BestBoatSpeed!G10,1)</f>
        <v>7.2</v>
      </c>
      <c r="I14" s="84" t="str">
        <f>FIXED(BestBoatSpeed!H10,1)</f>
        <v>7.3</v>
      </c>
      <c r="J14" s="84" t="str">
        <f>FIXED(BestBoatSpeed!I10,1)</f>
        <v>7.5</v>
      </c>
      <c r="K14" s="84" t="str">
        <f>FIXED(BestBoatSpeed!J10,1)</f>
        <v>7.7</v>
      </c>
      <c r="L14" s="84" t="str">
        <f>FIXED(BestBoatSpeed!K10,1)</f>
        <v>7.8</v>
      </c>
      <c r="M14" s="84" t="str">
        <f>FIXED(BestBoatSpeed!L10,1)</f>
        <v>7.8</v>
      </c>
      <c r="N14" s="76" t="str">
        <f t="shared" si="1"/>
        <v>7.8</v>
      </c>
      <c r="O14" s="77" t="str">
        <f t="shared" si="1"/>
        <v>3.1</v>
      </c>
      <c r="P14" s="77" t="str">
        <f t="shared" si="1"/>
        <v>1.6</v>
      </c>
      <c r="Q14" s="77" t="str">
        <f t="shared" si="1"/>
        <v>0.0</v>
      </c>
      <c r="R14" s="78" t="str">
        <f t="shared" si="2"/>
        <v>0.0</v>
      </c>
    </row>
    <row r="15" spans="1:18" ht="12.75">
      <c r="A15" s="64">
        <v>80</v>
      </c>
      <c r="B15" s="90" t="str">
        <f t="shared" si="3"/>
        <v>0.0</v>
      </c>
      <c r="C15" s="83" t="str">
        <f>FIXED(BestBoatSpeed!B11,1)</f>
        <v>4.4</v>
      </c>
      <c r="D15" s="84" t="str">
        <f>FIXED(BestBoatSpeed!C11,1)</f>
        <v>5.9</v>
      </c>
      <c r="E15" s="84" t="str">
        <f>FIXED(BestBoatSpeed!D11,1)</f>
        <v>6.6</v>
      </c>
      <c r="F15" s="84" t="str">
        <f>FIXED(BestBoatSpeed!E11,1)</f>
        <v>7.0</v>
      </c>
      <c r="G15" s="84" t="str">
        <f>FIXED(BestBoatSpeed!F11,1)</f>
        <v>7.3</v>
      </c>
      <c r="H15" s="84" t="str">
        <f>FIXED(BestBoatSpeed!G11,1)</f>
        <v>7.4</v>
      </c>
      <c r="I15" s="84" t="str">
        <f>FIXED(BestBoatSpeed!H11,1)</f>
        <v>7.5</v>
      </c>
      <c r="J15" s="84" t="str">
        <f>FIXED(BestBoatSpeed!I11,1)</f>
        <v>7.8</v>
      </c>
      <c r="K15" s="84" t="str">
        <f>FIXED(BestBoatSpeed!J11,1)</f>
        <v>7.9</v>
      </c>
      <c r="L15" s="84" t="str">
        <f>FIXED(BestBoatSpeed!K11,1)</f>
        <v>8.1</v>
      </c>
      <c r="M15" s="84" t="str">
        <f>FIXED(BestBoatSpeed!L11,1)</f>
        <v>8.1</v>
      </c>
      <c r="N15" s="76" t="str">
        <f aca="true" t="shared" si="9" ref="N15:Q20">FIXED($M15*N47,1)</f>
        <v>8.1</v>
      </c>
      <c r="O15" s="77" t="str">
        <f t="shared" si="9"/>
        <v>3.2</v>
      </c>
      <c r="P15" s="77" t="str">
        <f t="shared" si="9"/>
        <v>1.6</v>
      </c>
      <c r="Q15" s="77" t="str">
        <f t="shared" si="9"/>
        <v>0.0</v>
      </c>
      <c r="R15" s="78" t="str">
        <f t="shared" si="2"/>
        <v>0.0</v>
      </c>
    </row>
    <row r="16" spans="1:18" ht="12.75">
      <c r="A16" s="64">
        <v>90</v>
      </c>
      <c r="B16" s="90" t="str">
        <f t="shared" si="3"/>
        <v>0.0</v>
      </c>
      <c r="C16" s="83" t="str">
        <f>FIXED(BestBoatSpeed!B12,1)</f>
        <v>4.5</v>
      </c>
      <c r="D16" s="84" t="str">
        <f>FIXED(BestBoatSpeed!C12,1)</f>
        <v>6.1</v>
      </c>
      <c r="E16" s="84" t="str">
        <f>FIXED(BestBoatSpeed!D12,1)</f>
        <v>6.7</v>
      </c>
      <c r="F16" s="84" t="str">
        <f>FIXED(BestBoatSpeed!E12,1)</f>
        <v>7.0</v>
      </c>
      <c r="G16" s="84" t="str">
        <f>FIXED(BestBoatSpeed!F12,1)</f>
        <v>7.3</v>
      </c>
      <c r="H16" s="84" t="str">
        <f>FIXED(BestBoatSpeed!G12,1)</f>
        <v>7.6</v>
      </c>
      <c r="I16" s="84" t="str">
        <f>FIXED(BestBoatSpeed!H12,1)</f>
        <v>7.7</v>
      </c>
      <c r="J16" s="84" t="str">
        <f>FIXED(BestBoatSpeed!I12,1)</f>
        <v>8.0</v>
      </c>
      <c r="K16" s="84" t="str">
        <f>FIXED(BestBoatSpeed!J12,1)</f>
        <v>8.1</v>
      </c>
      <c r="L16" s="84" t="str">
        <f>FIXED(BestBoatSpeed!K12,1)</f>
        <v>8.3</v>
      </c>
      <c r="M16" s="84" t="str">
        <f>FIXED(BestBoatSpeed!L12,1)</f>
        <v>8.4</v>
      </c>
      <c r="N16" s="76" t="str">
        <f t="shared" si="9"/>
        <v>8.4</v>
      </c>
      <c r="O16" s="77" t="str">
        <f t="shared" si="9"/>
        <v>3.8</v>
      </c>
      <c r="P16" s="77" t="str">
        <f t="shared" si="9"/>
        <v>2.1</v>
      </c>
      <c r="Q16" s="77" t="str">
        <f t="shared" si="9"/>
        <v>0.4</v>
      </c>
      <c r="R16" s="78" t="str">
        <f t="shared" si="2"/>
        <v>0.4</v>
      </c>
    </row>
    <row r="17" spans="1:18" ht="12.75">
      <c r="A17" s="64">
        <v>100</v>
      </c>
      <c r="B17" s="90" t="str">
        <f t="shared" si="3"/>
        <v>0.0</v>
      </c>
      <c r="C17" s="83" t="str">
        <f>FIXED(BestBoatSpeed!B13,1)</f>
        <v>4.5</v>
      </c>
      <c r="D17" s="84" t="str">
        <f>FIXED(BestBoatSpeed!C13,1)</f>
        <v>6.1</v>
      </c>
      <c r="E17" s="84" t="str">
        <f>FIXED(BestBoatSpeed!D13,1)</f>
        <v>6.8</v>
      </c>
      <c r="F17" s="84" t="str">
        <f>FIXED(BestBoatSpeed!E13,1)</f>
        <v>7.1</v>
      </c>
      <c r="G17" s="84" t="str">
        <f>FIXED(BestBoatSpeed!F13,1)</f>
        <v>7.3</v>
      </c>
      <c r="H17" s="84" t="str">
        <f>FIXED(BestBoatSpeed!G13,1)</f>
        <v>7.5</v>
      </c>
      <c r="I17" s="84" t="str">
        <f>FIXED(BestBoatSpeed!H13,1)</f>
        <v>7.8</v>
      </c>
      <c r="J17" s="84" t="str">
        <f>FIXED(BestBoatSpeed!I13,1)</f>
        <v>8.1</v>
      </c>
      <c r="K17" s="84" t="str">
        <f>FIXED(BestBoatSpeed!J13,1)</f>
        <v>8.3</v>
      </c>
      <c r="L17" s="84" t="str">
        <f>FIXED(BestBoatSpeed!K13,1)</f>
        <v>8.4</v>
      </c>
      <c r="M17" s="84" t="str">
        <f>FIXED(BestBoatSpeed!L13,1)</f>
        <v>8.6</v>
      </c>
      <c r="N17" s="76" t="str">
        <f t="shared" si="9"/>
        <v>8.6</v>
      </c>
      <c r="O17" s="77" t="str">
        <f t="shared" si="9"/>
        <v>4.3</v>
      </c>
      <c r="P17" s="77" t="str">
        <f t="shared" si="9"/>
        <v>2.6</v>
      </c>
      <c r="Q17" s="77" t="str">
        <f t="shared" si="9"/>
        <v>0.4</v>
      </c>
      <c r="R17" s="78" t="str">
        <f t="shared" si="2"/>
        <v>0.4</v>
      </c>
    </row>
    <row r="18" spans="1:18" ht="12.75">
      <c r="A18" s="64">
        <v>110</v>
      </c>
      <c r="B18" s="90" t="str">
        <f t="shared" si="3"/>
        <v>0.0</v>
      </c>
      <c r="C18" s="83" t="str">
        <f>FIXED(BestBoatSpeed!B14,1)</f>
        <v>4.4</v>
      </c>
      <c r="D18" s="84" t="str">
        <f>FIXED(BestBoatSpeed!C14,1)</f>
        <v>6.0</v>
      </c>
      <c r="E18" s="84" t="str">
        <f>FIXED(BestBoatSpeed!D14,1)</f>
        <v>6.7</v>
      </c>
      <c r="F18" s="84" t="str">
        <f>FIXED(BestBoatSpeed!E14,1)</f>
        <v>7.2</v>
      </c>
      <c r="G18" s="84" t="str">
        <f>FIXED(BestBoatSpeed!F14,1)</f>
        <v>7.4</v>
      </c>
      <c r="H18" s="84" t="str">
        <f>FIXED(BestBoatSpeed!G14,1)</f>
        <v>7.6</v>
      </c>
      <c r="I18" s="84" t="str">
        <f>FIXED(BestBoatSpeed!H14,1)</f>
        <v>7.8</v>
      </c>
      <c r="J18" s="84" t="str">
        <f>FIXED(BestBoatSpeed!I14,1)</f>
        <v>8.2</v>
      </c>
      <c r="K18" s="84" t="str">
        <f>FIXED(BestBoatSpeed!J14,1)</f>
        <v>8.5</v>
      </c>
      <c r="L18" s="84" t="str">
        <f>FIXED(BestBoatSpeed!K14,1)</f>
        <v>8.9</v>
      </c>
      <c r="M18" s="84" t="str">
        <f>FIXED(BestBoatSpeed!L14,1)</f>
        <v>9.2</v>
      </c>
      <c r="N18" s="76" t="str">
        <f t="shared" si="9"/>
        <v>9.2</v>
      </c>
      <c r="O18" s="77" t="str">
        <f t="shared" si="9"/>
        <v>5.1</v>
      </c>
      <c r="P18" s="77" t="str">
        <f t="shared" si="9"/>
        <v>3.2</v>
      </c>
      <c r="Q18" s="77" t="str">
        <f t="shared" si="9"/>
        <v>0.9</v>
      </c>
      <c r="R18" s="78" t="str">
        <f t="shared" si="2"/>
        <v>0.9</v>
      </c>
    </row>
    <row r="19" spans="1:18" ht="12.75">
      <c r="A19" s="64">
        <v>120</v>
      </c>
      <c r="B19" s="90" t="str">
        <f t="shared" si="3"/>
        <v>0.0</v>
      </c>
      <c r="C19" s="83" t="str">
        <f>FIXED(BestBoatSpeed!B15,1)</f>
        <v>4.1</v>
      </c>
      <c r="D19" s="84" t="str">
        <f>FIXED(BestBoatSpeed!C15,1)</f>
        <v>5.6</v>
      </c>
      <c r="E19" s="84" t="str">
        <f>FIXED(BestBoatSpeed!D15,1)</f>
        <v>6.5</v>
      </c>
      <c r="F19" s="84" t="str">
        <f>FIXED(BestBoatSpeed!E15,1)</f>
        <v>7.1</v>
      </c>
      <c r="G19" s="84" t="str">
        <f>FIXED(BestBoatSpeed!F15,1)</f>
        <v>7.5</v>
      </c>
      <c r="H19" s="84" t="str">
        <f>FIXED(BestBoatSpeed!G15,1)</f>
        <v>7.8</v>
      </c>
      <c r="I19" s="84" t="str">
        <f>FIXED(BestBoatSpeed!H15,1)</f>
        <v>8.0</v>
      </c>
      <c r="J19" s="84" t="str">
        <f>FIXED(BestBoatSpeed!I15,1)</f>
        <v>8.4</v>
      </c>
      <c r="K19" s="84" t="str">
        <f>FIXED(BestBoatSpeed!J15,1)</f>
        <v>9.0</v>
      </c>
      <c r="L19" s="84" t="str">
        <f>FIXED(BestBoatSpeed!K15,1)</f>
        <v>9.5</v>
      </c>
      <c r="M19" s="84" t="str">
        <f>FIXED(BestBoatSpeed!L15,1)</f>
        <v>10.1</v>
      </c>
      <c r="N19" s="76" t="str">
        <f t="shared" si="9"/>
        <v>10.1</v>
      </c>
      <c r="O19" s="77" t="str">
        <f t="shared" si="9"/>
        <v>6.1</v>
      </c>
      <c r="P19" s="77" t="str">
        <f t="shared" si="9"/>
        <v>4.0</v>
      </c>
      <c r="Q19" s="77" t="str">
        <f t="shared" si="9"/>
        <v>1.0</v>
      </c>
      <c r="R19" s="78" t="str">
        <f t="shared" si="2"/>
        <v>1.0</v>
      </c>
    </row>
    <row r="20" spans="1:18" ht="12.75">
      <c r="A20" s="64">
        <v>130</v>
      </c>
      <c r="B20" s="90" t="str">
        <f t="shared" si="3"/>
        <v>0.0</v>
      </c>
      <c r="C20" s="83" t="str">
        <f>FIXED(BestBoatSpeed!B16,1)</f>
        <v>3.6</v>
      </c>
      <c r="D20" s="84" t="str">
        <f>FIXED(BestBoatSpeed!C16,1)</f>
        <v>5.1</v>
      </c>
      <c r="E20" s="84" t="str">
        <f>FIXED(BestBoatSpeed!D16,1)</f>
        <v>6.2</v>
      </c>
      <c r="F20" s="84" t="str">
        <f>FIXED(BestBoatSpeed!E16,1)</f>
        <v>6.8</v>
      </c>
      <c r="G20" s="84" t="str">
        <f>FIXED(BestBoatSpeed!F16,1)</f>
        <v>7.3</v>
      </c>
      <c r="H20" s="84" t="str">
        <f>FIXED(BestBoatSpeed!G16,1)</f>
        <v>7.7</v>
      </c>
      <c r="I20" s="84" t="str">
        <f>FIXED(BestBoatSpeed!H16,1)</f>
        <v>8.0</v>
      </c>
      <c r="J20" s="84" t="str">
        <f>FIXED(BestBoatSpeed!I16,1)</f>
        <v>8.7</v>
      </c>
      <c r="K20" s="84" t="str">
        <f>FIXED(BestBoatSpeed!J16,1)</f>
        <v>9.6</v>
      </c>
      <c r="L20" s="84" t="str">
        <f>FIXED(BestBoatSpeed!K16,1)</f>
        <v>10.4</v>
      </c>
      <c r="M20" s="84" t="str">
        <f>FIXED(BestBoatSpeed!L16,1)</f>
        <v>11.2</v>
      </c>
      <c r="N20" s="76" t="str">
        <f t="shared" si="9"/>
        <v>11.2</v>
      </c>
      <c r="O20" s="77" t="str">
        <f t="shared" si="9"/>
        <v>7.3</v>
      </c>
      <c r="P20" s="77" t="str">
        <f t="shared" si="9"/>
        <v>5.0</v>
      </c>
      <c r="Q20" s="77" t="str">
        <f t="shared" si="9"/>
        <v>1.7</v>
      </c>
      <c r="R20" s="78" t="str">
        <f t="shared" si="2"/>
        <v>1.7</v>
      </c>
    </row>
    <row r="21" spans="1:18" ht="12.75">
      <c r="A21" s="64">
        <v>140</v>
      </c>
      <c r="B21" s="90" t="str">
        <f t="shared" si="3"/>
        <v>0.0</v>
      </c>
      <c r="C21" s="83" t="str">
        <f>FIXED(BestBoatSpeed!B17,1)</f>
        <v>3.1</v>
      </c>
      <c r="D21" s="84" t="str">
        <f>FIXED(BestBoatSpeed!C17,1)</f>
        <v>4.5</v>
      </c>
      <c r="E21" s="84" t="str">
        <f>FIXED(BestBoatSpeed!D17,1)</f>
        <v>5.7</v>
      </c>
      <c r="F21" s="84" t="str">
        <f>FIXED(BestBoatSpeed!E17,1)</f>
        <v>6.5</v>
      </c>
      <c r="G21" s="84" t="str">
        <f>FIXED(BestBoatSpeed!F17,1)</f>
        <v>7.0</v>
      </c>
      <c r="H21" s="84" t="str">
        <f>FIXED(BestBoatSpeed!G17,1)</f>
        <v>7.4</v>
      </c>
      <c r="I21" s="84" t="str">
        <f>FIXED(BestBoatSpeed!H17,1)</f>
        <v>7.9</v>
      </c>
      <c r="J21" s="84" t="str">
        <f>FIXED(BestBoatSpeed!I17,1)</f>
        <v>8.7</v>
      </c>
      <c r="K21" s="84" t="str">
        <f>FIXED(BestBoatSpeed!J17,1)</f>
        <v>9.9</v>
      </c>
      <c r="L21" s="84" t="str">
        <f>FIXED(BestBoatSpeed!K17,1)</f>
        <v>11.2</v>
      </c>
      <c r="M21" s="84" t="str">
        <f>FIXED(BestBoatSpeed!L17,1)</f>
        <v>12.5</v>
      </c>
      <c r="N21" s="76" t="str">
        <f aca="true" t="shared" si="10" ref="N21:Q23">FIXED($M21*N54,1)</f>
        <v>12.5</v>
      </c>
      <c r="O21" s="77" t="str">
        <f t="shared" si="10"/>
        <v>9.4</v>
      </c>
      <c r="P21" s="77" t="str">
        <f t="shared" si="10"/>
        <v>6.9</v>
      </c>
      <c r="Q21" s="77" t="str">
        <f t="shared" si="10"/>
        <v>2.5</v>
      </c>
      <c r="R21" s="78" t="str">
        <f t="shared" si="2"/>
        <v>1.9</v>
      </c>
    </row>
    <row r="22" spans="1:18" ht="12.75">
      <c r="A22" s="64">
        <v>150</v>
      </c>
      <c r="B22" s="90" t="str">
        <f t="shared" si="3"/>
        <v>0.0</v>
      </c>
      <c r="C22" s="83" t="str">
        <f>FIXED(BestBoatSpeed!B18,1)</f>
        <v>2.6</v>
      </c>
      <c r="D22" s="84" t="str">
        <f>FIXED(BestBoatSpeed!C18,1)</f>
        <v>3.9</v>
      </c>
      <c r="E22" s="84" t="str">
        <f>FIXED(BestBoatSpeed!D18,1)</f>
        <v>5.0</v>
      </c>
      <c r="F22" s="84" t="str">
        <f>FIXED(BestBoatSpeed!E18,1)</f>
        <v>6.0</v>
      </c>
      <c r="G22" s="84" t="str">
        <f>FIXED(BestBoatSpeed!F18,1)</f>
        <v>6.6</v>
      </c>
      <c r="H22" s="84" t="str">
        <f>FIXED(BestBoatSpeed!G18,1)</f>
        <v>7.1</v>
      </c>
      <c r="I22" s="84" t="str">
        <f>FIXED(BestBoatSpeed!H18,1)</f>
        <v>7.5</v>
      </c>
      <c r="J22" s="84" t="str">
        <f>FIXED(BestBoatSpeed!I18,1)</f>
        <v>8.4</v>
      </c>
      <c r="K22" s="84" t="str">
        <f>FIXED(BestBoatSpeed!J18,1)</f>
        <v>10.0</v>
      </c>
      <c r="L22" s="84" t="str">
        <f>FIXED(BestBoatSpeed!K18,1)</f>
        <v>12.1</v>
      </c>
      <c r="M22" s="84" t="str">
        <f>FIXED(BestBoatSpeed!L18,1)</f>
        <v>14.1</v>
      </c>
      <c r="N22" s="76" t="str">
        <f t="shared" si="10"/>
        <v>14.1</v>
      </c>
      <c r="O22" s="77" t="str">
        <f t="shared" si="10"/>
        <v>11.3</v>
      </c>
      <c r="P22" s="77" t="str">
        <f t="shared" si="10"/>
        <v>8.5</v>
      </c>
      <c r="Q22" s="77" t="str">
        <f t="shared" si="10"/>
        <v>2.8</v>
      </c>
      <c r="R22" s="78" t="str">
        <f t="shared" si="2"/>
        <v>2.8</v>
      </c>
    </row>
    <row r="23" spans="1:18" ht="12.75">
      <c r="A23" s="64">
        <v>160</v>
      </c>
      <c r="B23" s="90" t="str">
        <f t="shared" si="3"/>
        <v>0.0</v>
      </c>
      <c r="C23" s="83" t="str">
        <f>FIXED(BestBoatSpeed!B19,1)</f>
        <v>2.3</v>
      </c>
      <c r="D23" s="84" t="str">
        <f>FIXED(BestBoatSpeed!C19,1)</f>
        <v>3.4</v>
      </c>
      <c r="E23" s="84" t="str">
        <f>FIXED(BestBoatSpeed!D19,1)</f>
        <v>4.5</v>
      </c>
      <c r="F23" s="84" t="str">
        <f>FIXED(BestBoatSpeed!E19,1)</f>
        <v>5.5</v>
      </c>
      <c r="G23" s="84" t="str">
        <f>FIXED(BestBoatSpeed!F19,1)</f>
        <v>6.3</v>
      </c>
      <c r="H23" s="84" t="str">
        <f>FIXED(BestBoatSpeed!G19,1)</f>
        <v>6.8</v>
      </c>
      <c r="I23" s="84" t="str">
        <f>FIXED(BestBoatSpeed!H19,1)</f>
        <v>7.3</v>
      </c>
      <c r="J23" s="84" t="str">
        <f>FIXED(BestBoatSpeed!I19,1)</f>
        <v>8.1</v>
      </c>
      <c r="K23" s="84" t="str">
        <f>FIXED(BestBoatSpeed!J19,1)</f>
        <v>9.5</v>
      </c>
      <c r="L23" s="84" t="str">
        <f>FIXED(BestBoatSpeed!K19,1)</f>
        <v>11.6</v>
      </c>
      <c r="M23" s="84" t="str">
        <f>FIXED(BestBoatSpeed!L19,1)</f>
        <v>14.3</v>
      </c>
      <c r="N23" s="76" t="str">
        <f t="shared" si="10"/>
        <v>14.3</v>
      </c>
      <c r="O23" s="77" t="str">
        <f t="shared" si="10"/>
        <v>12.2</v>
      </c>
      <c r="P23" s="77" t="str">
        <f t="shared" si="10"/>
        <v>9.3</v>
      </c>
      <c r="Q23" s="77" t="str">
        <f t="shared" si="10"/>
        <v>3.6</v>
      </c>
      <c r="R23" s="78" t="str">
        <f t="shared" si="2"/>
        <v>2.9</v>
      </c>
    </row>
    <row r="24" spans="1:18" ht="12.75">
      <c r="A24" s="64">
        <v>170</v>
      </c>
      <c r="B24" s="90" t="str">
        <f t="shared" si="3"/>
        <v>0.0</v>
      </c>
      <c r="C24" s="83" t="str">
        <f>FIXED(BestBoatSpeed!B20,1)</f>
        <v>2.1</v>
      </c>
      <c r="D24" s="84" t="str">
        <f>FIXED(BestBoatSpeed!C20,1)</f>
        <v>3.1</v>
      </c>
      <c r="E24" s="84" t="str">
        <f>FIXED(BestBoatSpeed!D20,1)</f>
        <v>4.1</v>
      </c>
      <c r="F24" s="84" t="str">
        <f>FIXED(BestBoatSpeed!E20,1)</f>
        <v>5.1</v>
      </c>
      <c r="G24" s="84" t="str">
        <f>FIXED(BestBoatSpeed!F20,1)</f>
        <v>5.9</v>
      </c>
      <c r="H24" s="84" t="str">
        <f>FIXED(BestBoatSpeed!G20,1)</f>
        <v>6.6</v>
      </c>
      <c r="I24" s="84" t="str">
        <f>FIXED(BestBoatSpeed!H20,1)</f>
        <v>7.0</v>
      </c>
      <c r="J24" s="84" t="str">
        <f>FIXED(BestBoatSpeed!I20,1)</f>
        <v>7.8</v>
      </c>
      <c r="K24" s="84" t="str">
        <f>FIXED(BestBoatSpeed!J20,1)</f>
        <v>9.0</v>
      </c>
      <c r="L24" s="84" t="str">
        <f>FIXED(BestBoatSpeed!K20,1)</f>
        <v>10.8</v>
      </c>
      <c r="M24" s="84" t="str">
        <f>FIXED(BestBoatSpeed!L20,1)</f>
        <v>13.2</v>
      </c>
      <c r="N24" s="76" t="str">
        <f aca="true" t="shared" si="11" ref="N24:Q25">FIXED($M24*N58,1)</f>
        <v>13.2</v>
      </c>
      <c r="O24" s="77" t="str">
        <f t="shared" si="11"/>
        <v>12.5</v>
      </c>
      <c r="P24" s="77" t="str">
        <f t="shared" si="11"/>
        <v>9.9</v>
      </c>
      <c r="Q24" s="77" t="str">
        <f t="shared" si="11"/>
        <v>4.0</v>
      </c>
      <c r="R24" s="78" t="str">
        <f t="shared" si="2"/>
        <v>3.3</v>
      </c>
    </row>
    <row r="25" spans="1:18" ht="12.75">
      <c r="A25" s="66">
        <v>180</v>
      </c>
      <c r="B25" s="91" t="str">
        <f t="shared" si="3"/>
        <v>0.0</v>
      </c>
      <c r="C25" s="85" t="str">
        <f>FIXED(BestBoatSpeed!B21,1)</f>
        <v>1.9</v>
      </c>
      <c r="D25" s="86" t="str">
        <f>FIXED(BestBoatSpeed!C21,1)</f>
        <v>2.9</v>
      </c>
      <c r="E25" s="86" t="str">
        <f>FIXED(BestBoatSpeed!D21,1)</f>
        <v>3.9</v>
      </c>
      <c r="F25" s="86" t="str">
        <f>FIXED(BestBoatSpeed!E21,1)</f>
        <v>4.8</v>
      </c>
      <c r="G25" s="86" t="str">
        <f>FIXED(BestBoatSpeed!F21,1)</f>
        <v>5.6</v>
      </c>
      <c r="H25" s="86" t="str">
        <f>FIXED(BestBoatSpeed!G21,1)</f>
        <v>6.3</v>
      </c>
      <c r="I25" s="86" t="str">
        <f>FIXED(BestBoatSpeed!H21,1)</f>
        <v>6.8</v>
      </c>
      <c r="J25" s="86" t="str">
        <f>FIXED(BestBoatSpeed!I21,1)</f>
        <v>7.6</v>
      </c>
      <c r="K25" s="86" t="str">
        <f>FIXED(BestBoatSpeed!J21,1)</f>
        <v>8.5</v>
      </c>
      <c r="L25" s="86" t="str">
        <f>FIXED(BestBoatSpeed!K21,1)</f>
        <v>10.0</v>
      </c>
      <c r="M25" s="86" t="str">
        <f>FIXED(BestBoatSpeed!L21,1)</f>
        <v>12.0</v>
      </c>
      <c r="N25" s="87" t="str">
        <f t="shared" si="11"/>
        <v>12.0</v>
      </c>
      <c r="O25" s="88" t="str">
        <f t="shared" si="11"/>
        <v>12.0</v>
      </c>
      <c r="P25" s="88" t="str">
        <f t="shared" si="11"/>
        <v>9.6</v>
      </c>
      <c r="Q25" s="88" t="str">
        <f t="shared" si="11"/>
        <v>3.6</v>
      </c>
      <c r="R25" s="89" t="str">
        <f t="shared" si="2"/>
        <v>3.0</v>
      </c>
    </row>
    <row r="27" ht="12.75">
      <c r="A27" s="32" t="s">
        <v>43</v>
      </c>
    </row>
    <row r="28" spans="1:2" ht="12.75">
      <c r="A28" s="14" t="s">
        <v>31</v>
      </c>
      <c r="B28" s="49" t="str">
        <f>BestBoatSpeed!C26</f>
        <v>C:\temp\sailgrib\polar\</v>
      </c>
    </row>
    <row r="29" spans="1:2" ht="12.75">
      <c r="A29" s="14" t="s">
        <v>32</v>
      </c>
      <c r="B29" s="49" t="str">
        <f>SUBSTITUTE(LOWER(TRIM(SUBSTITUTE(BestBoatSpeed!C1,".","_")))&amp;".pol"," ","")</f>
        <v>first31_7.pol</v>
      </c>
    </row>
    <row r="30" spans="1:2" ht="12.75">
      <c r="A30" s="14"/>
      <c r="B30" s="14"/>
    </row>
    <row r="31" spans="1:18" ht="12.75">
      <c r="A31" s="174" t="s">
        <v>37</v>
      </c>
      <c r="B31" s="175"/>
      <c r="M31" s="174" t="s">
        <v>30</v>
      </c>
      <c r="N31" s="176"/>
      <c r="O31" s="176"/>
      <c r="P31" s="176"/>
      <c r="Q31" s="176"/>
      <c r="R31" s="175"/>
    </row>
    <row r="32" spans="1:18" ht="12.75">
      <c r="A32" s="50" t="s">
        <v>10</v>
      </c>
      <c r="B32" s="51" t="s">
        <v>41</v>
      </c>
      <c r="M32" s="55" t="s">
        <v>33</v>
      </c>
      <c r="N32" s="59">
        <f>N1</f>
        <v>40</v>
      </c>
      <c r="O32" s="59">
        <f>O1</f>
        <v>45</v>
      </c>
      <c r="P32" s="59">
        <f>P1</f>
        <v>50</v>
      </c>
      <c r="Q32" s="59">
        <f>Q1</f>
        <v>55</v>
      </c>
      <c r="R32" s="60">
        <f>R1</f>
        <v>60</v>
      </c>
    </row>
    <row r="33" spans="1:18" ht="12.75">
      <c r="A33" s="52">
        <v>0</v>
      </c>
      <c r="B33" s="99">
        <v>0</v>
      </c>
      <c r="M33" s="56">
        <v>0</v>
      </c>
      <c r="N33" s="102">
        <v>0</v>
      </c>
      <c r="O33" s="103">
        <v>0</v>
      </c>
      <c r="P33" s="103">
        <v>0</v>
      </c>
      <c r="Q33" s="103">
        <v>0</v>
      </c>
      <c r="R33" s="99">
        <v>0</v>
      </c>
    </row>
    <row r="34" spans="1:18" ht="12.75">
      <c r="A34" s="53">
        <v>5</v>
      </c>
      <c r="B34" s="100">
        <v>0.15</v>
      </c>
      <c r="M34" s="56">
        <v>5</v>
      </c>
      <c r="N34" s="104">
        <v>0.11</v>
      </c>
      <c r="O34" s="105">
        <v>0.05</v>
      </c>
      <c r="P34" s="105">
        <v>0.05</v>
      </c>
      <c r="Q34" s="105">
        <v>0</v>
      </c>
      <c r="R34" s="100">
        <v>0</v>
      </c>
    </row>
    <row r="35" spans="1:18" ht="12.75">
      <c r="A35" s="53">
        <v>10</v>
      </c>
      <c r="B35" s="100">
        <v>0.29237947122861585</v>
      </c>
      <c r="M35" s="56">
        <v>10</v>
      </c>
      <c r="N35" s="104">
        <v>0.23</v>
      </c>
      <c r="O35" s="105">
        <v>0.1</v>
      </c>
      <c r="P35" s="105">
        <v>0.1</v>
      </c>
      <c r="Q35" s="105">
        <v>0</v>
      </c>
      <c r="R35" s="100">
        <v>0</v>
      </c>
    </row>
    <row r="36" spans="1:18" ht="12.75">
      <c r="A36" s="53">
        <v>15</v>
      </c>
      <c r="B36" s="100">
        <v>0.4401244167962675</v>
      </c>
      <c r="M36" s="56">
        <v>15</v>
      </c>
      <c r="N36" s="104">
        <v>0.35</v>
      </c>
      <c r="O36" s="105">
        <v>0.15</v>
      </c>
      <c r="P36" s="105">
        <v>0.1</v>
      </c>
      <c r="Q36" s="105">
        <v>0</v>
      </c>
      <c r="R36" s="100">
        <v>0</v>
      </c>
    </row>
    <row r="37" spans="1:18" ht="12.75">
      <c r="A37" s="53">
        <v>20</v>
      </c>
      <c r="B37" s="100">
        <v>0.5</v>
      </c>
      <c r="M37" s="56">
        <v>20</v>
      </c>
      <c r="N37" s="104">
        <v>0.46</v>
      </c>
      <c r="O37" s="105">
        <v>0.2</v>
      </c>
      <c r="P37" s="105">
        <v>0.1</v>
      </c>
      <c r="Q37" s="105">
        <v>0</v>
      </c>
      <c r="R37" s="100">
        <v>0</v>
      </c>
    </row>
    <row r="38" spans="1:18" ht="12.75">
      <c r="A38" s="54">
        <v>25</v>
      </c>
      <c r="B38" s="101">
        <v>0.6</v>
      </c>
      <c r="M38" s="57">
        <v>25</v>
      </c>
      <c r="N38" s="104">
        <v>0.58</v>
      </c>
      <c r="O38" s="105">
        <v>0.25</v>
      </c>
      <c r="P38" s="105">
        <v>0.1</v>
      </c>
      <c r="Q38" s="105">
        <v>0</v>
      </c>
      <c r="R38" s="100">
        <v>0</v>
      </c>
    </row>
    <row r="39" spans="2:18" ht="12.75">
      <c r="B39" s="31"/>
      <c r="M39" s="58">
        <v>32</v>
      </c>
      <c r="N39" s="104">
        <v>0.75</v>
      </c>
      <c r="O39" s="105">
        <v>0.3</v>
      </c>
      <c r="P39" s="105">
        <v>0.1</v>
      </c>
      <c r="Q39" s="105">
        <v>0</v>
      </c>
      <c r="R39" s="100">
        <v>0</v>
      </c>
    </row>
    <row r="40" spans="13:18" ht="12.75">
      <c r="M40" s="56">
        <v>36</v>
      </c>
      <c r="N40" s="104">
        <v>0.82</v>
      </c>
      <c r="O40" s="105">
        <v>0.33</v>
      </c>
      <c r="P40" s="105">
        <v>0.1</v>
      </c>
      <c r="Q40" s="105">
        <v>0</v>
      </c>
      <c r="R40" s="100">
        <v>0</v>
      </c>
    </row>
    <row r="41" spans="13:18" ht="12.75">
      <c r="M41" s="56">
        <v>40</v>
      </c>
      <c r="N41" s="104">
        <v>0.89</v>
      </c>
      <c r="O41" s="105">
        <v>0.35</v>
      </c>
      <c r="P41" s="105">
        <v>0.15</v>
      </c>
      <c r="Q41" s="105">
        <v>0</v>
      </c>
      <c r="R41" s="100">
        <v>0</v>
      </c>
    </row>
    <row r="42" spans="13:18" ht="12.75">
      <c r="M42" s="56">
        <v>45</v>
      </c>
      <c r="N42" s="104">
        <v>0.95</v>
      </c>
      <c r="O42" s="105">
        <v>0.35</v>
      </c>
      <c r="P42" s="105">
        <v>0.15</v>
      </c>
      <c r="Q42" s="105">
        <v>0</v>
      </c>
      <c r="R42" s="100">
        <v>0</v>
      </c>
    </row>
    <row r="43" spans="13:18" ht="12.75">
      <c r="M43" s="56">
        <v>52</v>
      </c>
      <c r="N43" s="104">
        <v>0.98</v>
      </c>
      <c r="O43" s="105">
        <v>0.35</v>
      </c>
      <c r="P43" s="105">
        <v>0.15</v>
      </c>
      <c r="Q43" s="105">
        <v>0</v>
      </c>
      <c r="R43" s="100">
        <v>0</v>
      </c>
    </row>
    <row r="44" spans="13:18" ht="12.75">
      <c r="M44" s="56">
        <v>60</v>
      </c>
      <c r="N44" s="104">
        <v>1</v>
      </c>
      <c r="O44" s="105">
        <v>0.4</v>
      </c>
      <c r="P44" s="105">
        <v>0.2</v>
      </c>
      <c r="Q44" s="105">
        <v>0</v>
      </c>
      <c r="R44" s="100">
        <v>0</v>
      </c>
    </row>
    <row r="45" spans="13:18" ht="12.75">
      <c r="M45" s="56">
        <v>70</v>
      </c>
      <c r="N45" s="104">
        <v>1</v>
      </c>
      <c r="O45" s="105">
        <v>0.4</v>
      </c>
      <c r="P45" s="105">
        <v>0.2</v>
      </c>
      <c r="Q45" s="105">
        <v>0</v>
      </c>
      <c r="R45" s="100">
        <v>0</v>
      </c>
    </row>
    <row r="46" spans="13:18" ht="12.75">
      <c r="M46" s="56">
        <v>75</v>
      </c>
      <c r="N46" s="104">
        <v>1</v>
      </c>
      <c r="O46" s="105">
        <v>0.4</v>
      </c>
      <c r="P46" s="105">
        <v>0.2</v>
      </c>
      <c r="Q46" s="105">
        <v>0</v>
      </c>
      <c r="R46" s="100">
        <v>0</v>
      </c>
    </row>
    <row r="47" spans="13:18" ht="12.75">
      <c r="M47" s="56">
        <v>80</v>
      </c>
      <c r="N47" s="104">
        <v>1</v>
      </c>
      <c r="O47" s="105">
        <v>0.4</v>
      </c>
      <c r="P47" s="105">
        <v>0.2</v>
      </c>
      <c r="Q47" s="105">
        <v>0</v>
      </c>
      <c r="R47" s="100">
        <v>0</v>
      </c>
    </row>
    <row r="48" spans="13:18" ht="12.75">
      <c r="M48" s="56">
        <v>90</v>
      </c>
      <c r="N48" s="104">
        <v>1</v>
      </c>
      <c r="O48" s="105">
        <v>0.45</v>
      </c>
      <c r="P48" s="105">
        <v>0.25</v>
      </c>
      <c r="Q48" s="105">
        <v>0.05</v>
      </c>
      <c r="R48" s="100">
        <v>0</v>
      </c>
    </row>
    <row r="49" spans="13:18" ht="12.75">
      <c r="M49" s="56">
        <v>100</v>
      </c>
      <c r="N49" s="104">
        <v>1</v>
      </c>
      <c r="O49" s="105">
        <v>0.5</v>
      </c>
      <c r="P49" s="105">
        <v>0.3</v>
      </c>
      <c r="Q49" s="105">
        <v>0.05</v>
      </c>
      <c r="R49" s="100">
        <v>0</v>
      </c>
    </row>
    <row r="50" spans="13:18" ht="12.75">
      <c r="M50" s="56">
        <v>110</v>
      </c>
      <c r="N50" s="104">
        <v>1</v>
      </c>
      <c r="O50" s="105">
        <v>0.55</v>
      </c>
      <c r="P50" s="105">
        <v>0.35</v>
      </c>
      <c r="Q50" s="105">
        <v>0.1</v>
      </c>
      <c r="R50" s="100">
        <v>0.05</v>
      </c>
    </row>
    <row r="51" spans="13:18" ht="12.75">
      <c r="M51" s="56">
        <v>120</v>
      </c>
      <c r="N51" s="104">
        <v>1</v>
      </c>
      <c r="O51" s="105">
        <v>0.6</v>
      </c>
      <c r="P51" s="105">
        <v>0.4</v>
      </c>
      <c r="Q51" s="105">
        <v>0.1</v>
      </c>
      <c r="R51" s="100">
        <v>0.05</v>
      </c>
    </row>
    <row r="52" spans="13:18" ht="12.75">
      <c r="M52" s="56">
        <v>130</v>
      </c>
      <c r="N52" s="104">
        <v>1</v>
      </c>
      <c r="O52" s="105">
        <v>0.65</v>
      </c>
      <c r="P52" s="105">
        <v>0.45</v>
      </c>
      <c r="Q52" s="105">
        <v>0.15</v>
      </c>
      <c r="R52" s="100">
        <v>0.1</v>
      </c>
    </row>
    <row r="53" spans="13:18" ht="12.75">
      <c r="M53" s="56">
        <v>135</v>
      </c>
      <c r="N53" s="104">
        <v>1</v>
      </c>
      <c r="O53" s="105">
        <v>0.7</v>
      </c>
      <c r="P53" s="105">
        <v>0.5</v>
      </c>
      <c r="Q53" s="105">
        <v>0.15</v>
      </c>
      <c r="R53" s="100">
        <v>0.1</v>
      </c>
    </row>
    <row r="54" spans="13:18" ht="12.75">
      <c r="M54" s="56">
        <v>140</v>
      </c>
      <c r="N54" s="104">
        <v>1</v>
      </c>
      <c r="O54" s="105">
        <v>0.75</v>
      </c>
      <c r="P54" s="105">
        <v>0.55</v>
      </c>
      <c r="Q54" s="105">
        <v>0.2</v>
      </c>
      <c r="R54" s="100">
        <v>0.15</v>
      </c>
    </row>
    <row r="55" spans="13:18" ht="12.75">
      <c r="M55" s="56">
        <v>150</v>
      </c>
      <c r="N55" s="104">
        <v>1</v>
      </c>
      <c r="O55" s="105">
        <v>0.8</v>
      </c>
      <c r="P55" s="105">
        <v>0.6</v>
      </c>
      <c r="Q55" s="105">
        <v>0.2</v>
      </c>
      <c r="R55" s="100">
        <v>0.15</v>
      </c>
    </row>
    <row r="56" spans="13:18" ht="12.75">
      <c r="M56" s="56">
        <v>160</v>
      </c>
      <c r="N56" s="104">
        <v>1</v>
      </c>
      <c r="O56" s="105">
        <v>0.85</v>
      </c>
      <c r="P56" s="105">
        <v>0.65</v>
      </c>
      <c r="Q56" s="105">
        <v>0.25</v>
      </c>
      <c r="R56" s="100">
        <v>0.2</v>
      </c>
    </row>
    <row r="57" spans="13:18" ht="12.75">
      <c r="M57" s="56">
        <v>165</v>
      </c>
      <c r="N57" s="104">
        <v>1</v>
      </c>
      <c r="O57" s="105">
        <v>0.9</v>
      </c>
      <c r="P57" s="105">
        <v>0.7</v>
      </c>
      <c r="Q57" s="105">
        <v>0.25</v>
      </c>
      <c r="R57" s="100">
        <v>0.2</v>
      </c>
    </row>
    <row r="58" spans="13:18" ht="12.75">
      <c r="M58" s="56">
        <v>170</v>
      </c>
      <c r="N58" s="104">
        <v>1</v>
      </c>
      <c r="O58" s="105">
        <v>0.95</v>
      </c>
      <c r="P58" s="105">
        <v>0.75</v>
      </c>
      <c r="Q58" s="105">
        <v>0.3</v>
      </c>
      <c r="R58" s="100">
        <v>0.25</v>
      </c>
    </row>
    <row r="59" spans="13:18" ht="12.75">
      <c r="M59" s="57">
        <v>180</v>
      </c>
      <c r="N59" s="106">
        <v>1</v>
      </c>
      <c r="O59" s="107">
        <v>1</v>
      </c>
      <c r="P59" s="107">
        <v>0.8</v>
      </c>
      <c r="Q59" s="107">
        <v>0.3</v>
      </c>
      <c r="R59" s="101">
        <v>0.25</v>
      </c>
    </row>
    <row r="76" spans="2:12" ht="12.75">
      <c r="B76">
        <v>4</v>
      </c>
      <c r="C76">
        <v>6</v>
      </c>
      <c r="D76">
        <v>8</v>
      </c>
      <c r="E76">
        <v>10</v>
      </c>
      <c r="F76">
        <v>12</v>
      </c>
      <c r="G76">
        <v>14</v>
      </c>
      <c r="H76">
        <v>16</v>
      </c>
      <c r="I76">
        <v>20</v>
      </c>
      <c r="J76">
        <v>25</v>
      </c>
      <c r="K76">
        <v>30</v>
      </c>
      <c r="L76">
        <v>35</v>
      </c>
    </row>
    <row r="77" spans="1:12" ht="12.75">
      <c r="A77">
        <v>36</v>
      </c>
      <c r="B77">
        <v>3.2</v>
      </c>
      <c r="C77">
        <v>4.7</v>
      </c>
      <c r="D77">
        <v>5.9</v>
      </c>
      <c r="E77">
        <v>6.7</v>
      </c>
      <c r="F77">
        <v>7.1</v>
      </c>
      <c r="G77">
        <v>7.4</v>
      </c>
      <c r="H77">
        <v>7.6</v>
      </c>
      <c r="I77">
        <v>7.7</v>
      </c>
      <c r="J77">
        <v>7.7</v>
      </c>
      <c r="K77">
        <f aca="true" t="shared" si="12" ref="K77:K90">J77+1</f>
        <v>8.7</v>
      </c>
      <c r="L77">
        <f aca="true" t="shared" si="13" ref="L77:L90">K77+1</f>
        <v>9.7</v>
      </c>
    </row>
    <row r="78" spans="1:12" ht="12.75">
      <c r="A78">
        <v>40</v>
      </c>
      <c r="B78">
        <v>3.6</v>
      </c>
      <c r="C78">
        <v>5.4</v>
      </c>
      <c r="D78">
        <v>6.6</v>
      </c>
      <c r="E78">
        <v>7.3</v>
      </c>
      <c r="F78">
        <v>7.6</v>
      </c>
      <c r="G78">
        <v>7.9</v>
      </c>
      <c r="H78">
        <v>8</v>
      </c>
      <c r="I78">
        <v>8.2</v>
      </c>
      <c r="J78">
        <v>8.2</v>
      </c>
      <c r="K78">
        <f t="shared" si="12"/>
        <v>9.2</v>
      </c>
      <c r="L78">
        <f t="shared" si="13"/>
        <v>10.2</v>
      </c>
    </row>
    <row r="79" spans="1:12" ht="12.75">
      <c r="A79">
        <v>45</v>
      </c>
      <c r="B79">
        <v>4.2</v>
      </c>
      <c r="C79">
        <v>6</v>
      </c>
      <c r="D79">
        <v>7.2</v>
      </c>
      <c r="E79">
        <v>7.8</v>
      </c>
      <c r="F79">
        <v>8.1</v>
      </c>
      <c r="G79">
        <v>8.3</v>
      </c>
      <c r="H79">
        <v>8.4</v>
      </c>
      <c r="I79">
        <v>8.6</v>
      </c>
      <c r="J79">
        <v>8.6</v>
      </c>
      <c r="K79">
        <f t="shared" si="12"/>
        <v>9.6</v>
      </c>
      <c r="L79">
        <f t="shared" si="13"/>
        <v>10.6</v>
      </c>
    </row>
    <row r="80" spans="1:12" ht="12.75">
      <c r="A80">
        <v>60</v>
      </c>
      <c r="B80">
        <v>5.4</v>
      </c>
      <c r="C80">
        <v>7.3</v>
      </c>
      <c r="D80">
        <v>8.2</v>
      </c>
      <c r="E80">
        <v>8.6</v>
      </c>
      <c r="F80">
        <v>8.9</v>
      </c>
      <c r="G80">
        <v>9.2</v>
      </c>
      <c r="H80">
        <v>9.4</v>
      </c>
      <c r="I80">
        <v>9.8</v>
      </c>
      <c r="J80">
        <v>10</v>
      </c>
      <c r="K80">
        <f t="shared" si="12"/>
        <v>11</v>
      </c>
      <c r="L80">
        <f t="shared" si="13"/>
        <v>12</v>
      </c>
    </row>
    <row r="81" spans="1:12" ht="12.75">
      <c r="A81">
        <v>70</v>
      </c>
      <c r="B81">
        <v>5.8</v>
      </c>
      <c r="C81">
        <v>7.7</v>
      </c>
      <c r="D81">
        <v>8.6</v>
      </c>
      <c r="E81">
        <v>9.1</v>
      </c>
      <c r="F81">
        <v>9.4</v>
      </c>
      <c r="G81">
        <v>9.7</v>
      </c>
      <c r="H81">
        <v>10</v>
      </c>
      <c r="I81">
        <v>10.6</v>
      </c>
      <c r="J81">
        <v>11.1</v>
      </c>
      <c r="K81">
        <f t="shared" si="12"/>
        <v>12.1</v>
      </c>
      <c r="L81">
        <f t="shared" si="13"/>
        <v>13.1</v>
      </c>
    </row>
    <row r="82" spans="1:12" ht="12.75">
      <c r="A82">
        <v>80</v>
      </c>
      <c r="B82">
        <v>6.1</v>
      </c>
      <c r="C82">
        <v>7.9</v>
      </c>
      <c r="D82">
        <v>8.7</v>
      </c>
      <c r="E82">
        <v>9.4</v>
      </c>
      <c r="F82">
        <v>9.8</v>
      </c>
      <c r="G82">
        <v>10.3</v>
      </c>
      <c r="H82">
        <v>10.7</v>
      </c>
      <c r="I82">
        <v>11.6</v>
      </c>
      <c r="J82">
        <v>12.6</v>
      </c>
      <c r="K82">
        <f t="shared" si="12"/>
        <v>13.6</v>
      </c>
      <c r="L82">
        <f t="shared" si="13"/>
        <v>14.6</v>
      </c>
    </row>
    <row r="83" spans="1:12" ht="12.75">
      <c r="A83">
        <v>90</v>
      </c>
      <c r="B83">
        <v>6.2</v>
      </c>
      <c r="C83">
        <v>8</v>
      </c>
      <c r="D83">
        <v>8.9</v>
      </c>
      <c r="E83">
        <v>9.6</v>
      </c>
      <c r="F83">
        <v>10.1</v>
      </c>
      <c r="G83">
        <v>10.7</v>
      </c>
      <c r="H83">
        <v>11.4</v>
      </c>
      <c r="I83">
        <v>12.6</v>
      </c>
      <c r="J83">
        <v>14</v>
      </c>
      <c r="K83">
        <f t="shared" si="12"/>
        <v>15</v>
      </c>
      <c r="L83">
        <f t="shared" si="13"/>
        <v>16</v>
      </c>
    </row>
    <row r="84" spans="1:12" ht="12.75">
      <c r="A84">
        <v>100</v>
      </c>
      <c r="B84">
        <v>6</v>
      </c>
      <c r="C84">
        <v>7.9</v>
      </c>
      <c r="D84">
        <v>8.8</v>
      </c>
      <c r="E84">
        <v>9.6</v>
      </c>
      <c r="F84">
        <v>10.5</v>
      </c>
      <c r="G84">
        <v>11.1</v>
      </c>
      <c r="H84">
        <v>11.8</v>
      </c>
      <c r="I84">
        <v>13.5</v>
      </c>
      <c r="J84">
        <v>15.3</v>
      </c>
      <c r="K84">
        <f t="shared" si="12"/>
        <v>16.3</v>
      </c>
      <c r="L84">
        <f t="shared" si="13"/>
        <v>17.3</v>
      </c>
    </row>
    <row r="85" spans="1:12" ht="12.75">
      <c r="A85">
        <v>110</v>
      </c>
      <c r="B85">
        <v>5.7</v>
      </c>
      <c r="C85">
        <v>7.7</v>
      </c>
      <c r="D85">
        <v>8.7</v>
      </c>
      <c r="E85">
        <v>9.5</v>
      </c>
      <c r="F85">
        <v>10.3</v>
      </c>
      <c r="G85">
        <v>11.4</v>
      </c>
      <c r="H85">
        <v>12.4</v>
      </c>
      <c r="I85">
        <v>14.1</v>
      </c>
      <c r="J85">
        <v>16.5</v>
      </c>
      <c r="K85">
        <f t="shared" si="12"/>
        <v>17.5</v>
      </c>
      <c r="L85">
        <f t="shared" si="13"/>
        <v>18.5</v>
      </c>
    </row>
    <row r="86" spans="1:12" ht="12.75">
      <c r="A86">
        <v>120</v>
      </c>
      <c r="B86">
        <v>5.2</v>
      </c>
      <c r="C86">
        <v>7.3</v>
      </c>
      <c r="D86">
        <v>8.4</v>
      </c>
      <c r="E86">
        <v>9.3</v>
      </c>
      <c r="F86">
        <v>10.2</v>
      </c>
      <c r="G86">
        <v>11.3</v>
      </c>
      <c r="H86">
        <v>12.4</v>
      </c>
      <c r="I86">
        <v>14.8</v>
      </c>
      <c r="J86">
        <v>17.1</v>
      </c>
      <c r="K86">
        <f t="shared" si="12"/>
        <v>18.1</v>
      </c>
      <c r="L86">
        <f t="shared" si="13"/>
        <v>19.1</v>
      </c>
    </row>
    <row r="87" spans="1:12" ht="12.75">
      <c r="A87">
        <v>135</v>
      </c>
      <c r="B87">
        <v>4.2</v>
      </c>
      <c r="C87">
        <v>6.2</v>
      </c>
      <c r="D87">
        <v>7.7</v>
      </c>
      <c r="E87">
        <v>8.5</v>
      </c>
      <c r="F87">
        <v>9.4</v>
      </c>
      <c r="G87">
        <v>10.3</v>
      </c>
      <c r="H87">
        <v>11.5</v>
      </c>
      <c r="I87">
        <v>14.3</v>
      </c>
      <c r="J87">
        <v>16.7</v>
      </c>
      <c r="K87">
        <f t="shared" si="12"/>
        <v>17.7</v>
      </c>
      <c r="L87">
        <f t="shared" si="13"/>
        <v>18.7</v>
      </c>
    </row>
    <row r="88" spans="1:12" ht="12.75">
      <c r="A88">
        <v>150</v>
      </c>
      <c r="B88">
        <v>3.1</v>
      </c>
      <c r="C88">
        <v>4.7</v>
      </c>
      <c r="D88">
        <v>6.1</v>
      </c>
      <c r="E88">
        <v>7.4</v>
      </c>
      <c r="F88">
        <v>8.3</v>
      </c>
      <c r="G88">
        <v>9</v>
      </c>
      <c r="H88">
        <v>9.8</v>
      </c>
      <c r="I88">
        <v>11.9</v>
      </c>
      <c r="J88">
        <v>15.6</v>
      </c>
      <c r="K88">
        <f t="shared" si="12"/>
        <v>16.6</v>
      </c>
      <c r="L88">
        <f t="shared" si="13"/>
        <v>17.6</v>
      </c>
    </row>
    <row r="89" spans="1:12" ht="12.75">
      <c r="A89">
        <v>165</v>
      </c>
      <c r="B89">
        <v>2.5</v>
      </c>
      <c r="C89">
        <v>3.8</v>
      </c>
      <c r="D89">
        <v>5</v>
      </c>
      <c r="E89">
        <v>6.2</v>
      </c>
      <c r="F89">
        <v>7.3</v>
      </c>
      <c r="G89">
        <v>8.1</v>
      </c>
      <c r="H89">
        <v>8.8</v>
      </c>
      <c r="I89">
        <v>10.4</v>
      </c>
      <c r="J89">
        <v>13</v>
      </c>
      <c r="K89">
        <f t="shared" si="12"/>
        <v>14</v>
      </c>
      <c r="L89">
        <f t="shared" si="13"/>
        <v>15</v>
      </c>
    </row>
    <row r="90" spans="1:12" ht="12.75">
      <c r="A90">
        <v>180</v>
      </c>
      <c r="B90">
        <v>2.3</v>
      </c>
      <c r="C90">
        <v>3.5</v>
      </c>
      <c r="D90">
        <v>4.7</v>
      </c>
      <c r="E90">
        <v>5.8</v>
      </c>
      <c r="F90">
        <v>6.9</v>
      </c>
      <c r="G90">
        <v>7.8</v>
      </c>
      <c r="H90">
        <v>8.5</v>
      </c>
      <c r="I90">
        <v>9.9</v>
      </c>
      <c r="J90">
        <v>12.3</v>
      </c>
      <c r="K90">
        <f t="shared" si="12"/>
        <v>13.3</v>
      </c>
      <c r="L90">
        <f t="shared" si="13"/>
        <v>14.3</v>
      </c>
    </row>
    <row r="93" ht="12.75">
      <c r="D93">
        <v>30</v>
      </c>
    </row>
    <row r="94" ht="12.75">
      <c r="D94">
        <v>110</v>
      </c>
    </row>
    <row r="95" ht="12.75">
      <c r="D95">
        <f>BILINTERP(A76:L90,D93,D94)</f>
        <v>17.5</v>
      </c>
    </row>
    <row r="100" spans="1:18" ht="12.75">
      <c r="A100" t="s">
        <v>29</v>
      </c>
      <c r="B100">
        <v>0</v>
      </c>
      <c r="C100" t="s">
        <v>1</v>
      </c>
      <c r="D100">
        <v>6</v>
      </c>
      <c r="E100" t="s">
        <v>2</v>
      </c>
      <c r="F100">
        <v>10</v>
      </c>
      <c r="G100" t="s">
        <v>3</v>
      </c>
      <c r="H100">
        <v>14</v>
      </c>
      <c r="I100" t="s">
        <v>4</v>
      </c>
      <c r="J100" t="s">
        <v>5</v>
      </c>
      <c r="K100" t="s">
        <v>6</v>
      </c>
      <c r="L100" t="s">
        <v>7</v>
      </c>
      <c r="M100" t="s">
        <v>8</v>
      </c>
      <c r="N100">
        <v>40</v>
      </c>
      <c r="O100">
        <v>45</v>
      </c>
      <c r="P100">
        <v>50</v>
      </c>
      <c r="Q100">
        <v>55</v>
      </c>
      <c r="R100">
        <v>60</v>
      </c>
    </row>
    <row r="101" spans="1:18" ht="12.75">
      <c r="A101">
        <v>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</row>
    <row r="102" spans="1:18" ht="12.75">
      <c r="A102">
        <v>5</v>
      </c>
      <c r="B102">
        <v>0</v>
      </c>
      <c r="C102">
        <v>0.3</v>
      </c>
      <c r="D102">
        <v>0.5</v>
      </c>
      <c r="E102">
        <v>0.6</v>
      </c>
      <c r="F102">
        <v>0.8</v>
      </c>
      <c r="G102">
        <v>0.9</v>
      </c>
      <c r="H102">
        <v>0.9</v>
      </c>
      <c r="I102">
        <v>1</v>
      </c>
      <c r="J102">
        <v>1</v>
      </c>
      <c r="K102">
        <v>1</v>
      </c>
      <c r="L102">
        <v>0.9</v>
      </c>
      <c r="M102">
        <v>0.7</v>
      </c>
      <c r="N102">
        <v>0.1</v>
      </c>
      <c r="O102">
        <v>0</v>
      </c>
      <c r="P102">
        <v>0</v>
      </c>
      <c r="Q102">
        <v>0</v>
      </c>
      <c r="R102">
        <v>0</v>
      </c>
    </row>
    <row r="103" spans="1:18" ht="12.75">
      <c r="A103">
        <v>10</v>
      </c>
      <c r="B103">
        <v>0</v>
      </c>
      <c r="C103">
        <v>0.6</v>
      </c>
      <c r="D103">
        <v>1</v>
      </c>
      <c r="E103">
        <v>1.2</v>
      </c>
      <c r="F103">
        <v>1.5</v>
      </c>
      <c r="G103">
        <v>1.7</v>
      </c>
      <c r="H103">
        <v>1.8</v>
      </c>
      <c r="I103">
        <v>1.9</v>
      </c>
      <c r="J103">
        <v>1.9</v>
      </c>
      <c r="K103">
        <v>1.9</v>
      </c>
      <c r="L103">
        <v>1.8</v>
      </c>
      <c r="M103">
        <v>1.4</v>
      </c>
      <c r="N103">
        <v>0.3</v>
      </c>
      <c r="O103">
        <v>0.1</v>
      </c>
      <c r="P103">
        <v>0.1</v>
      </c>
      <c r="Q103">
        <v>0</v>
      </c>
      <c r="R103">
        <v>0</v>
      </c>
    </row>
    <row r="104" spans="1:18" ht="12.75">
      <c r="A104">
        <v>15</v>
      </c>
      <c r="B104">
        <v>0</v>
      </c>
      <c r="C104">
        <v>1</v>
      </c>
      <c r="D104">
        <v>1.5</v>
      </c>
      <c r="E104">
        <v>1.8</v>
      </c>
      <c r="F104">
        <v>2.3</v>
      </c>
      <c r="G104">
        <v>2.6</v>
      </c>
      <c r="H104">
        <v>2.7</v>
      </c>
      <c r="I104">
        <v>2.8</v>
      </c>
      <c r="J104">
        <v>2.9</v>
      </c>
      <c r="K104">
        <v>2.9</v>
      </c>
      <c r="L104">
        <v>2.7</v>
      </c>
      <c r="M104">
        <v>2.2</v>
      </c>
      <c r="N104">
        <v>0.8</v>
      </c>
      <c r="O104">
        <v>0.3</v>
      </c>
      <c r="P104">
        <v>0.2</v>
      </c>
      <c r="Q104">
        <v>0</v>
      </c>
      <c r="R104">
        <v>0</v>
      </c>
    </row>
    <row r="105" spans="1:18" ht="12.75">
      <c r="A105">
        <v>20</v>
      </c>
      <c r="B105">
        <v>0</v>
      </c>
      <c r="C105">
        <v>1.1</v>
      </c>
      <c r="D105">
        <v>1.7</v>
      </c>
      <c r="E105">
        <v>2.1</v>
      </c>
      <c r="F105">
        <v>2.6</v>
      </c>
      <c r="G105">
        <v>3</v>
      </c>
      <c r="H105">
        <v>3.1</v>
      </c>
      <c r="I105">
        <v>3.2</v>
      </c>
      <c r="J105">
        <v>3.3</v>
      </c>
      <c r="K105">
        <v>3.3</v>
      </c>
      <c r="L105">
        <v>3.1</v>
      </c>
      <c r="M105">
        <v>2.5</v>
      </c>
      <c r="N105">
        <v>1.2</v>
      </c>
      <c r="O105">
        <v>0.5</v>
      </c>
      <c r="P105">
        <v>0.3</v>
      </c>
      <c r="Q105">
        <v>0</v>
      </c>
      <c r="R105">
        <v>0</v>
      </c>
    </row>
    <row r="106" spans="1:18" ht="12.75">
      <c r="A106">
        <v>25</v>
      </c>
      <c r="B106">
        <v>0</v>
      </c>
      <c r="C106">
        <v>1.3</v>
      </c>
      <c r="D106">
        <v>2</v>
      </c>
      <c r="E106">
        <v>2.5</v>
      </c>
      <c r="F106">
        <v>3.1</v>
      </c>
      <c r="G106">
        <v>3.5</v>
      </c>
      <c r="H106">
        <v>3.7</v>
      </c>
      <c r="I106">
        <v>3.8</v>
      </c>
      <c r="J106">
        <v>3.9</v>
      </c>
      <c r="K106">
        <v>3.9</v>
      </c>
      <c r="L106">
        <v>3.7</v>
      </c>
      <c r="M106">
        <v>2.9</v>
      </c>
      <c r="N106">
        <v>1.7</v>
      </c>
      <c r="O106">
        <v>0.7</v>
      </c>
      <c r="P106">
        <v>0.3</v>
      </c>
      <c r="Q106">
        <v>0</v>
      </c>
      <c r="R106">
        <v>0</v>
      </c>
    </row>
    <row r="107" spans="1:18" ht="12.75">
      <c r="A107">
        <v>32</v>
      </c>
      <c r="B107">
        <v>0</v>
      </c>
      <c r="C107">
        <v>2.2</v>
      </c>
      <c r="D107">
        <v>3.3</v>
      </c>
      <c r="E107">
        <v>4.2</v>
      </c>
      <c r="F107">
        <v>5.2</v>
      </c>
      <c r="G107">
        <v>5.9</v>
      </c>
      <c r="H107">
        <v>6.2</v>
      </c>
      <c r="I107">
        <v>6.4</v>
      </c>
      <c r="J107">
        <v>6.5</v>
      </c>
      <c r="K107">
        <v>6.5</v>
      </c>
      <c r="L107">
        <v>6.1</v>
      </c>
      <c r="M107">
        <v>4.9</v>
      </c>
      <c r="N107">
        <v>3.7</v>
      </c>
      <c r="O107">
        <v>1.5</v>
      </c>
      <c r="P107">
        <v>0.5</v>
      </c>
      <c r="Q107">
        <v>0</v>
      </c>
      <c r="R107">
        <v>0</v>
      </c>
    </row>
    <row r="108" spans="1:18" ht="12.75">
      <c r="A108">
        <v>36</v>
      </c>
      <c r="B108">
        <v>0</v>
      </c>
      <c r="C108">
        <v>2.6</v>
      </c>
      <c r="D108">
        <v>3.8</v>
      </c>
      <c r="E108">
        <v>4.8</v>
      </c>
      <c r="F108">
        <v>5.7</v>
      </c>
      <c r="G108">
        <v>6.4</v>
      </c>
      <c r="H108">
        <v>6.7</v>
      </c>
      <c r="I108">
        <v>6.9</v>
      </c>
      <c r="J108">
        <v>7</v>
      </c>
      <c r="K108">
        <v>7.1</v>
      </c>
      <c r="L108">
        <v>6.9</v>
      </c>
      <c r="M108">
        <v>6.6</v>
      </c>
      <c r="N108">
        <v>5.4</v>
      </c>
      <c r="O108">
        <v>2.2</v>
      </c>
      <c r="P108">
        <v>0.7</v>
      </c>
      <c r="Q108">
        <v>0</v>
      </c>
      <c r="R108">
        <v>0</v>
      </c>
    </row>
    <row r="109" spans="1:18" ht="12.75">
      <c r="A109">
        <v>40</v>
      </c>
      <c r="B109">
        <v>0</v>
      </c>
      <c r="C109">
        <v>2.9</v>
      </c>
      <c r="D109">
        <v>4.2</v>
      </c>
      <c r="E109">
        <v>5.2</v>
      </c>
      <c r="F109">
        <v>6.2</v>
      </c>
      <c r="G109">
        <v>6.8</v>
      </c>
      <c r="H109">
        <v>7.1</v>
      </c>
      <c r="I109">
        <v>7.2</v>
      </c>
      <c r="J109">
        <v>7.4</v>
      </c>
      <c r="K109">
        <v>7.4</v>
      </c>
      <c r="L109">
        <v>7.4</v>
      </c>
      <c r="M109">
        <v>7.2</v>
      </c>
      <c r="N109">
        <v>6.4</v>
      </c>
      <c r="O109">
        <v>2.5</v>
      </c>
      <c r="P109">
        <v>1.1</v>
      </c>
      <c r="Q109">
        <v>0</v>
      </c>
      <c r="R109">
        <v>0</v>
      </c>
    </row>
    <row r="110" spans="1:18" ht="12.75">
      <c r="A110">
        <v>45</v>
      </c>
      <c r="B110">
        <v>0</v>
      </c>
      <c r="C110">
        <v>3.2</v>
      </c>
      <c r="D110">
        <v>4.6</v>
      </c>
      <c r="E110">
        <v>5.7</v>
      </c>
      <c r="F110">
        <v>6.5</v>
      </c>
      <c r="G110">
        <v>7.1</v>
      </c>
      <c r="H110">
        <v>7.4</v>
      </c>
      <c r="I110">
        <v>7.5</v>
      </c>
      <c r="J110">
        <v>7.7</v>
      </c>
      <c r="K110">
        <v>7.8</v>
      </c>
      <c r="L110">
        <v>7.8</v>
      </c>
      <c r="M110">
        <v>7.7</v>
      </c>
      <c r="N110">
        <v>7.3</v>
      </c>
      <c r="O110">
        <v>2.7</v>
      </c>
      <c r="P110">
        <v>1.2</v>
      </c>
      <c r="Q110">
        <v>0</v>
      </c>
      <c r="R110">
        <v>0</v>
      </c>
    </row>
    <row r="111" spans="1:18" ht="12.75">
      <c r="A111">
        <v>52</v>
      </c>
      <c r="B111">
        <v>0</v>
      </c>
      <c r="C111">
        <v>3.7</v>
      </c>
      <c r="D111">
        <v>5.1</v>
      </c>
      <c r="E111">
        <v>6.1</v>
      </c>
      <c r="F111">
        <v>6.9</v>
      </c>
      <c r="G111">
        <v>7.4</v>
      </c>
      <c r="H111">
        <v>7.7</v>
      </c>
      <c r="I111">
        <v>7.8</v>
      </c>
      <c r="J111">
        <v>8</v>
      </c>
      <c r="K111">
        <v>8.1</v>
      </c>
      <c r="L111">
        <v>8.1</v>
      </c>
      <c r="M111">
        <v>8.1</v>
      </c>
      <c r="N111">
        <v>7.9</v>
      </c>
      <c r="O111">
        <v>2.8</v>
      </c>
      <c r="P111">
        <v>1.2</v>
      </c>
      <c r="Q111">
        <v>0</v>
      </c>
      <c r="R111">
        <v>0</v>
      </c>
    </row>
    <row r="112" spans="1:18" ht="12.75">
      <c r="A112">
        <v>60</v>
      </c>
      <c r="B112">
        <v>0</v>
      </c>
      <c r="C112">
        <v>4</v>
      </c>
      <c r="D112">
        <v>5.5</v>
      </c>
      <c r="E112">
        <v>6.5</v>
      </c>
      <c r="F112">
        <v>7.3</v>
      </c>
      <c r="G112">
        <v>7.7</v>
      </c>
      <c r="H112">
        <v>8</v>
      </c>
      <c r="I112">
        <v>8.1</v>
      </c>
      <c r="J112">
        <v>8.2</v>
      </c>
      <c r="K112">
        <v>8.4</v>
      </c>
      <c r="L112">
        <v>8.4</v>
      </c>
      <c r="M112">
        <v>8.5</v>
      </c>
      <c r="N112">
        <v>8.5</v>
      </c>
      <c r="O112">
        <v>3.4</v>
      </c>
      <c r="P112">
        <v>1.7</v>
      </c>
      <c r="Q112">
        <v>0</v>
      </c>
      <c r="R112">
        <v>0</v>
      </c>
    </row>
    <row r="113" spans="1:18" ht="12.75">
      <c r="A113">
        <v>70</v>
      </c>
      <c r="B113">
        <v>0</v>
      </c>
      <c r="C113">
        <v>4.2</v>
      </c>
      <c r="D113">
        <v>5.7</v>
      </c>
      <c r="E113">
        <v>6.8</v>
      </c>
      <c r="F113">
        <v>7.5</v>
      </c>
      <c r="G113">
        <v>7.9</v>
      </c>
      <c r="H113">
        <v>8.1</v>
      </c>
      <c r="I113">
        <v>8.3</v>
      </c>
      <c r="J113">
        <v>8.5</v>
      </c>
      <c r="K113">
        <v>8.7</v>
      </c>
      <c r="L113">
        <v>8.8</v>
      </c>
      <c r="M113">
        <v>8.9</v>
      </c>
      <c r="N113">
        <v>8.9</v>
      </c>
      <c r="O113">
        <v>3.6</v>
      </c>
      <c r="P113">
        <v>1.8</v>
      </c>
      <c r="Q113">
        <v>0</v>
      </c>
      <c r="R113">
        <v>0</v>
      </c>
    </row>
    <row r="114" spans="1:18" ht="12.75">
      <c r="A114">
        <v>80</v>
      </c>
      <c r="B114">
        <v>0</v>
      </c>
      <c r="C114">
        <v>4.3</v>
      </c>
      <c r="D114">
        <v>5.8</v>
      </c>
      <c r="E114">
        <v>6.9</v>
      </c>
      <c r="F114">
        <v>7.6</v>
      </c>
      <c r="G114">
        <v>7.9</v>
      </c>
      <c r="H114">
        <v>8.2</v>
      </c>
      <c r="I114">
        <v>8.4</v>
      </c>
      <c r="J114">
        <v>8.8</v>
      </c>
      <c r="K114">
        <v>9</v>
      </c>
      <c r="L114">
        <v>9.1</v>
      </c>
      <c r="M114">
        <v>9.2</v>
      </c>
      <c r="N114">
        <v>9.2</v>
      </c>
      <c r="O114">
        <v>3.7</v>
      </c>
      <c r="P114">
        <v>1.8</v>
      </c>
      <c r="Q114">
        <v>0</v>
      </c>
      <c r="R114">
        <v>0</v>
      </c>
    </row>
    <row r="115" spans="1:18" ht="12.75">
      <c r="A115">
        <v>90</v>
      </c>
      <c r="B115">
        <v>0</v>
      </c>
      <c r="C115">
        <v>4.3</v>
      </c>
      <c r="D115">
        <v>5.8</v>
      </c>
      <c r="E115">
        <v>6.8</v>
      </c>
      <c r="F115">
        <v>7.6</v>
      </c>
      <c r="G115">
        <v>8</v>
      </c>
      <c r="H115">
        <v>8.2</v>
      </c>
      <c r="I115">
        <v>8.4</v>
      </c>
      <c r="J115">
        <v>8.9</v>
      </c>
      <c r="K115">
        <v>9.1</v>
      </c>
      <c r="L115">
        <v>9.3</v>
      </c>
      <c r="M115">
        <v>9.4</v>
      </c>
      <c r="N115">
        <v>9.4</v>
      </c>
      <c r="O115">
        <v>4.2</v>
      </c>
      <c r="P115">
        <v>2.4</v>
      </c>
      <c r="Q115">
        <v>0.5</v>
      </c>
      <c r="R115">
        <v>0.5</v>
      </c>
    </row>
    <row r="116" spans="1:18" ht="12.75">
      <c r="A116">
        <v>100</v>
      </c>
      <c r="B116">
        <v>0</v>
      </c>
      <c r="C116">
        <v>4.2</v>
      </c>
      <c r="D116">
        <v>5.7</v>
      </c>
      <c r="E116">
        <v>6.8</v>
      </c>
      <c r="F116">
        <v>7.6</v>
      </c>
      <c r="G116">
        <v>8</v>
      </c>
      <c r="H116">
        <v>8.3</v>
      </c>
      <c r="I116">
        <v>8.6</v>
      </c>
      <c r="J116">
        <v>9.1</v>
      </c>
      <c r="K116">
        <v>9.3</v>
      </c>
      <c r="L116">
        <v>9.5</v>
      </c>
      <c r="M116">
        <v>9.7</v>
      </c>
      <c r="N116">
        <v>9.7</v>
      </c>
      <c r="O116">
        <v>4.9</v>
      </c>
      <c r="P116">
        <v>2.9</v>
      </c>
      <c r="Q116">
        <v>0.5</v>
      </c>
      <c r="R116">
        <v>0.5</v>
      </c>
    </row>
    <row r="117" spans="1:18" ht="12.75">
      <c r="A117">
        <v>110</v>
      </c>
      <c r="B117">
        <v>0</v>
      </c>
      <c r="C117">
        <v>4.1</v>
      </c>
      <c r="D117">
        <v>5.6</v>
      </c>
      <c r="E117">
        <v>6.8</v>
      </c>
      <c r="F117">
        <v>7.6</v>
      </c>
      <c r="G117">
        <v>8.1</v>
      </c>
      <c r="H117">
        <v>8.4</v>
      </c>
      <c r="I117">
        <v>8.8</v>
      </c>
      <c r="J117">
        <v>9.3</v>
      </c>
      <c r="K117">
        <v>9.7</v>
      </c>
      <c r="L117">
        <v>10.1</v>
      </c>
      <c r="M117">
        <v>10.5</v>
      </c>
      <c r="N117">
        <v>10.5</v>
      </c>
      <c r="O117">
        <v>5.8</v>
      </c>
      <c r="P117">
        <v>3.7</v>
      </c>
      <c r="Q117">
        <v>1.1</v>
      </c>
      <c r="R117">
        <v>1.1</v>
      </c>
    </row>
    <row r="118" spans="1:18" ht="12.75">
      <c r="A118">
        <v>120</v>
      </c>
      <c r="B118">
        <v>0</v>
      </c>
      <c r="C118">
        <v>3.9</v>
      </c>
      <c r="D118">
        <v>5.4</v>
      </c>
      <c r="E118">
        <v>6.6</v>
      </c>
      <c r="F118">
        <v>7.5</v>
      </c>
      <c r="G118">
        <v>8</v>
      </c>
      <c r="H118">
        <v>8.3</v>
      </c>
      <c r="I118">
        <v>8.7</v>
      </c>
      <c r="J118">
        <v>9.4</v>
      </c>
      <c r="K118">
        <v>10</v>
      </c>
      <c r="L118">
        <v>10.6</v>
      </c>
      <c r="M118">
        <v>11.2</v>
      </c>
      <c r="N118">
        <v>11.2</v>
      </c>
      <c r="O118">
        <v>6.7</v>
      </c>
      <c r="P118">
        <v>4.5</v>
      </c>
      <c r="Q118">
        <v>1.1</v>
      </c>
      <c r="R118">
        <v>1.1</v>
      </c>
    </row>
    <row r="119" spans="1:18" ht="12.75">
      <c r="A119">
        <v>130</v>
      </c>
      <c r="B119">
        <v>0</v>
      </c>
      <c r="C119">
        <v>3.5</v>
      </c>
      <c r="D119">
        <v>5</v>
      </c>
      <c r="E119">
        <v>6.2</v>
      </c>
      <c r="F119">
        <v>7.1</v>
      </c>
      <c r="G119">
        <v>7.7</v>
      </c>
      <c r="H119">
        <v>8.1</v>
      </c>
      <c r="I119">
        <v>8.5</v>
      </c>
      <c r="J119">
        <v>9.2</v>
      </c>
      <c r="K119">
        <v>10.1</v>
      </c>
      <c r="L119">
        <v>10.9</v>
      </c>
      <c r="M119">
        <v>11.7</v>
      </c>
      <c r="N119">
        <v>11.7</v>
      </c>
      <c r="O119">
        <v>7.6</v>
      </c>
      <c r="P119">
        <v>5.3</v>
      </c>
      <c r="Q119">
        <v>1.8</v>
      </c>
      <c r="R119">
        <v>1.8</v>
      </c>
    </row>
    <row r="120" spans="1:18" ht="12.75">
      <c r="A120">
        <v>140</v>
      </c>
      <c r="B120">
        <v>0</v>
      </c>
      <c r="C120">
        <v>3.1</v>
      </c>
      <c r="D120">
        <v>4.6</v>
      </c>
      <c r="E120">
        <v>5.6</v>
      </c>
      <c r="F120">
        <v>6.6</v>
      </c>
      <c r="G120">
        <v>7.4</v>
      </c>
      <c r="H120">
        <v>7.9</v>
      </c>
      <c r="I120">
        <v>8.2</v>
      </c>
      <c r="J120">
        <v>8.9</v>
      </c>
      <c r="K120">
        <v>9.8</v>
      </c>
      <c r="L120">
        <v>10.8</v>
      </c>
      <c r="M120">
        <v>11.9</v>
      </c>
      <c r="N120">
        <v>11.9</v>
      </c>
      <c r="O120">
        <v>8.9</v>
      </c>
      <c r="P120">
        <v>6.5</v>
      </c>
      <c r="Q120">
        <v>2.4</v>
      </c>
      <c r="R120">
        <v>1.8</v>
      </c>
    </row>
    <row r="121" spans="1:18" ht="12.75">
      <c r="A121">
        <v>150</v>
      </c>
      <c r="B121">
        <v>0</v>
      </c>
      <c r="C121">
        <v>2.6</v>
      </c>
      <c r="D121">
        <v>4</v>
      </c>
      <c r="E121">
        <v>5</v>
      </c>
      <c r="F121">
        <v>6</v>
      </c>
      <c r="G121">
        <v>6.9</v>
      </c>
      <c r="H121">
        <v>7.6</v>
      </c>
      <c r="I121">
        <v>8</v>
      </c>
      <c r="J121">
        <v>8.6</v>
      </c>
      <c r="K121">
        <v>9.5</v>
      </c>
      <c r="L121">
        <v>10.9</v>
      </c>
      <c r="M121">
        <v>12</v>
      </c>
      <c r="N121">
        <v>12</v>
      </c>
      <c r="O121">
        <v>9.6</v>
      </c>
      <c r="P121">
        <v>7.2</v>
      </c>
      <c r="Q121">
        <v>2.4</v>
      </c>
      <c r="R121">
        <v>2.4</v>
      </c>
    </row>
    <row r="122" spans="1:18" ht="12.75">
      <c r="A122">
        <v>160</v>
      </c>
      <c r="B122">
        <v>0</v>
      </c>
      <c r="C122">
        <v>2.3</v>
      </c>
      <c r="D122">
        <v>3.5</v>
      </c>
      <c r="E122">
        <v>4.5</v>
      </c>
      <c r="F122">
        <v>5.5</v>
      </c>
      <c r="G122">
        <v>6.6</v>
      </c>
      <c r="H122">
        <v>7.3</v>
      </c>
      <c r="I122">
        <v>7.7</v>
      </c>
      <c r="J122">
        <v>8.3</v>
      </c>
      <c r="K122">
        <v>9.1</v>
      </c>
      <c r="L122">
        <v>10.5</v>
      </c>
      <c r="M122">
        <v>11.6</v>
      </c>
      <c r="N122">
        <v>11.6</v>
      </c>
      <c r="O122">
        <v>9.9</v>
      </c>
      <c r="P122">
        <v>7.5</v>
      </c>
      <c r="Q122">
        <v>2.9</v>
      </c>
      <c r="R122">
        <v>2.3</v>
      </c>
    </row>
    <row r="123" spans="1:18" ht="12.75">
      <c r="A123">
        <v>170</v>
      </c>
      <c r="B123">
        <v>0</v>
      </c>
      <c r="C123">
        <v>2.1</v>
      </c>
      <c r="D123">
        <v>3.2</v>
      </c>
      <c r="E123">
        <v>4.1</v>
      </c>
      <c r="F123">
        <v>5.1</v>
      </c>
      <c r="G123">
        <v>6.2</v>
      </c>
      <c r="H123">
        <v>7</v>
      </c>
      <c r="I123">
        <v>7.4</v>
      </c>
      <c r="J123">
        <v>8</v>
      </c>
      <c r="K123">
        <v>8.8</v>
      </c>
      <c r="L123">
        <v>10.1</v>
      </c>
      <c r="M123">
        <v>11.1</v>
      </c>
      <c r="N123">
        <v>11.1</v>
      </c>
      <c r="O123">
        <v>10.5</v>
      </c>
      <c r="P123">
        <v>8.3</v>
      </c>
      <c r="Q123">
        <v>3.3</v>
      </c>
      <c r="R123">
        <v>2.8</v>
      </c>
    </row>
    <row r="124" spans="1:18" ht="12.75">
      <c r="A124">
        <v>180</v>
      </c>
      <c r="B124">
        <v>0</v>
      </c>
      <c r="C124">
        <v>2</v>
      </c>
      <c r="D124">
        <v>3</v>
      </c>
      <c r="E124">
        <v>3.9</v>
      </c>
      <c r="F124">
        <v>4.8</v>
      </c>
      <c r="G124">
        <v>5.8</v>
      </c>
      <c r="H124">
        <v>6.7</v>
      </c>
      <c r="I124">
        <v>7.2</v>
      </c>
      <c r="J124">
        <v>7.7</v>
      </c>
      <c r="K124">
        <v>8.5</v>
      </c>
      <c r="L124">
        <v>9.8</v>
      </c>
      <c r="M124">
        <v>10.8</v>
      </c>
      <c r="N124">
        <v>10.8</v>
      </c>
      <c r="O124">
        <v>10.8</v>
      </c>
      <c r="P124">
        <v>8.6</v>
      </c>
      <c r="Q124">
        <v>3.2</v>
      </c>
      <c r="R124">
        <v>2.7</v>
      </c>
    </row>
  </sheetData>
  <sheetProtection sheet="1" objects="1" scenarios="1"/>
  <mergeCells count="2">
    <mergeCell ref="A31:B31"/>
    <mergeCell ref="M31:R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/>
  <dimension ref="A1:R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3" sqref="B33:D33"/>
    </sheetView>
  </sheetViews>
  <sheetFormatPr defaultColWidth="11.421875" defaultRowHeight="12.75"/>
  <cols>
    <col min="1" max="1" width="13.7109375" style="0" customWidth="1"/>
  </cols>
  <sheetData>
    <row r="1" spans="1:18" s="125" customFormat="1" ht="12.75">
      <c r="A1" s="119" t="s">
        <v>29</v>
      </c>
      <c r="B1" s="120">
        <v>0</v>
      </c>
      <c r="C1" s="121">
        <v>4</v>
      </c>
      <c r="D1" s="122">
        <v>6</v>
      </c>
      <c r="E1" s="122">
        <v>8</v>
      </c>
      <c r="F1" s="122">
        <v>10</v>
      </c>
      <c r="G1" s="122">
        <v>12</v>
      </c>
      <c r="H1" s="122">
        <v>14</v>
      </c>
      <c r="I1" s="122">
        <v>16</v>
      </c>
      <c r="J1" s="122">
        <v>20</v>
      </c>
      <c r="K1" s="122">
        <v>25</v>
      </c>
      <c r="L1" s="122">
        <v>30</v>
      </c>
      <c r="M1" s="122">
        <v>35</v>
      </c>
      <c r="N1" s="123">
        <v>40</v>
      </c>
      <c r="O1" s="123">
        <v>45</v>
      </c>
      <c r="P1" s="123">
        <v>50</v>
      </c>
      <c r="Q1" s="123">
        <v>55</v>
      </c>
      <c r="R1" s="124">
        <v>60</v>
      </c>
    </row>
    <row r="2" spans="1:18" s="130" customFormat="1" ht="12.75">
      <c r="A2" s="126">
        <v>0</v>
      </c>
      <c r="B2" s="127">
        <v>0</v>
      </c>
      <c r="C2" s="127">
        <v>0</v>
      </c>
      <c r="D2" s="127">
        <v>0</v>
      </c>
      <c r="E2" s="127">
        <v>0</v>
      </c>
      <c r="F2" s="127">
        <v>0</v>
      </c>
      <c r="G2" s="127">
        <v>0</v>
      </c>
      <c r="H2" s="127">
        <v>0</v>
      </c>
      <c r="I2" s="127">
        <v>0</v>
      </c>
      <c r="J2" s="127">
        <v>0</v>
      </c>
      <c r="K2" s="127">
        <v>0</v>
      </c>
      <c r="L2" s="127">
        <v>0</v>
      </c>
      <c r="M2" s="127">
        <v>0</v>
      </c>
      <c r="N2" s="128">
        <v>0</v>
      </c>
      <c r="O2" s="128">
        <v>0</v>
      </c>
      <c r="P2" s="128">
        <v>0</v>
      </c>
      <c r="Q2" s="128">
        <v>0</v>
      </c>
      <c r="R2" s="129">
        <v>0</v>
      </c>
    </row>
    <row r="3" spans="1:18" s="130" customFormat="1" ht="12.75">
      <c r="A3" s="131">
        <v>5</v>
      </c>
      <c r="B3" s="132">
        <v>0</v>
      </c>
      <c r="C3" s="132">
        <v>0.3</v>
      </c>
      <c r="D3" s="132">
        <v>0.5</v>
      </c>
      <c r="E3" s="132">
        <v>0.6</v>
      </c>
      <c r="F3" s="132">
        <v>0.7</v>
      </c>
      <c r="G3" s="132">
        <v>0.8</v>
      </c>
      <c r="H3" s="132">
        <v>0.8</v>
      </c>
      <c r="I3" s="132">
        <v>0.8</v>
      </c>
      <c r="J3" s="132">
        <v>0.8</v>
      </c>
      <c r="K3" s="132">
        <v>0.8</v>
      </c>
      <c r="L3" s="132">
        <v>0.8</v>
      </c>
      <c r="M3" s="132">
        <v>0.6</v>
      </c>
      <c r="N3" s="133">
        <v>0.1</v>
      </c>
      <c r="O3" s="133">
        <v>0</v>
      </c>
      <c r="P3" s="133">
        <v>0</v>
      </c>
      <c r="Q3" s="133">
        <v>0</v>
      </c>
      <c r="R3" s="134">
        <v>0</v>
      </c>
    </row>
    <row r="4" spans="1:18" s="130" customFormat="1" ht="12.75">
      <c r="A4" s="131">
        <v>10</v>
      </c>
      <c r="B4" s="132">
        <v>0</v>
      </c>
      <c r="C4" s="132">
        <v>0.6</v>
      </c>
      <c r="D4" s="132">
        <v>1</v>
      </c>
      <c r="E4" s="132">
        <v>1.2</v>
      </c>
      <c r="F4" s="132">
        <v>1.4</v>
      </c>
      <c r="G4" s="132">
        <v>1.5</v>
      </c>
      <c r="H4" s="132">
        <v>1.6</v>
      </c>
      <c r="I4" s="132">
        <v>1.6</v>
      </c>
      <c r="J4" s="132">
        <v>1.7</v>
      </c>
      <c r="K4" s="132">
        <v>1.7</v>
      </c>
      <c r="L4" s="132">
        <v>1.6</v>
      </c>
      <c r="M4" s="132">
        <v>1.3</v>
      </c>
      <c r="N4" s="133">
        <v>0.3</v>
      </c>
      <c r="O4" s="133">
        <v>0.1</v>
      </c>
      <c r="P4" s="133">
        <v>0.1</v>
      </c>
      <c r="Q4" s="133">
        <v>0</v>
      </c>
      <c r="R4" s="134">
        <v>0</v>
      </c>
    </row>
    <row r="5" spans="1:18" s="130" customFormat="1" ht="12.75">
      <c r="A5" s="131">
        <v>15</v>
      </c>
      <c r="B5" s="132">
        <v>0</v>
      </c>
      <c r="C5" s="132">
        <v>1</v>
      </c>
      <c r="D5" s="132">
        <v>1.5</v>
      </c>
      <c r="E5" s="132">
        <v>1.8</v>
      </c>
      <c r="F5" s="132">
        <v>2.2</v>
      </c>
      <c r="G5" s="132">
        <v>2.3</v>
      </c>
      <c r="H5" s="132">
        <v>2.4</v>
      </c>
      <c r="I5" s="132">
        <v>2.5</v>
      </c>
      <c r="J5" s="132">
        <v>2.5</v>
      </c>
      <c r="K5" s="132">
        <v>2.5</v>
      </c>
      <c r="L5" s="132">
        <v>2.4</v>
      </c>
      <c r="M5" s="132">
        <v>1.9</v>
      </c>
      <c r="N5" s="133">
        <v>0.7</v>
      </c>
      <c r="O5" s="133">
        <v>0.3</v>
      </c>
      <c r="P5" s="133">
        <v>0.2</v>
      </c>
      <c r="Q5" s="133">
        <v>0</v>
      </c>
      <c r="R5" s="134">
        <v>0</v>
      </c>
    </row>
    <row r="6" spans="1:18" s="130" customFormat="1" ht="12.75">
      <c r="A6" s="131">
        <v>20</v>
      </c>
      <c r="B6" s="132">
        <v>0</v>
      </c>
      <c r="C6" s="132">
        <v>1.1</v>
      </c>
      <c r="D6" s="132">
        <v>1.7</v>
      </c>
      <c r="E6" s="132">
        <v>2.1</v>
      </c>
      <c r="F6" s="132">
        <v>2.5</v>
      </c>
      <c r="G6" s="132">
        <v>2.6</v>
      </c>
      <c r="H6" s="132">
        <v>2.8</v>
      </c>
      <c r="I6" s="132">
        <v>2.8</v>
      </c>
      <c r="J6" s="132">
        <v>2.9</v>
      </c>
      <c r="K6" s="132">
        <v>2.9</v>
      </c>
      <c r="L6" s="132">
        <v>2.7</v>
      </c>
      <c r="M6" s="132">
        <v>2.2</v>
      </c>
      <c r="N6" s="133">
        <v>1</v>
      </c>
      <c r="O6" s="133">
        <v>0.4</v>
      </c>
      <c r="P6" s="133">
        <v>0.2</v>
      </c>
      <c r="Q6" s="133">
        <v>0</v>
      </c>
      <c r="R6" s="134">
        <v>0</v>
      </c>
    </row>
    <row r="7" spans="1:18" s="130" customFormat="1" ht="12.75">
      <c r="A7" s="131">
        <v>25</v>
      </c>
      <c r="B7" s="132">
        <v>0</v>
      </c>
      <c r="C7" s="132">
        <v>1.3</v>
      </c>
      <c r="D7" s="132">
        <v>2</v>
      </c>
      <c r="E7" s="132">
        <v>2.5</v>
      </c>
      <c r="F7" s="132">
        <v>2.9</v>
      </c>
      <c r="G7" s="132">
        <v>3.1</v>
      </c>
      <c r="H7" s="132">
        <v>3.3</v>
      </c>
      <c r="I7" s="132">
        <v>3.4</v>
      </c>
      <c r="J7" s="132">
        <v>3.4</v>
      </c>
      <c r="K7" s="132">
        <v>3.4</v>
      </c>
      <c r="L7" s="132">
        <v>3.2</v>
      </c>
      <c r="M7" s="132">
        <v>2.6</v>
      </c>
      <c r="N7" s="133">
        <v>1.5</v>
      </c>
      <c r="O7" s="133">
        <v>0.7</v>
      </c>
      <c r="P7" s="133">
        <v>0.3</v>
      </c>
      <c r="Q7" s="133">
        <v>0</v>
      </c>
      <c r="R7" s="134">
        <v>0</v>
      </c>
    </row>
    <row r="8" spans="1:18" s="130" customFormat="1" ht="12.75">
      <c r="A8" s="131">
        <v>32</v>
      </c>
      <c r="B8" s="132">
        <v>0</v>
      </c>
      <c r="C8" s="135">
        <v>2.2</v>
      </c>
      <c r="D8" s="136">
        <v>3.3</v>
      </c>
      <c r="E8" s="136">
        <v>4.2</v>
      </c>
      <c r="F8" s="136">
        <v>4.9</v>
      </c>
      <c r="G8" s="136">
        <v>5.2</v>
      </c>
      <c r="H8" s="136">
        <v>5.5</v>
      </c>
      <c r="I8" s="136">
        <v>5.6</v>
      </c>
      <c r="J8" s="136">
        <v>5.7</v>
      </c>
      <c r="K8" s="136">
        <v>5.7</v>
      </c>
      <c r="L8" s="136">
        <v>5.4</v>
      </c>
      <c r="M8" s="137">
        <v>4.3</v>
      </c>
      <c r="N8" s="133">
        <v>3.2</v>
      </c>
      <c r="O8" s="133">
        <v>1.3</v>
      </c>
      <c r="P8" s="133">
        <v>0.4</v>
      </c>
      <c r="Q8" s="133">
        <v>0</v>
      </c>
      <c r="R8" s="134">
        <v>0</v>
      </c>
    </row>
    <row r="9" spans="1:18" s="130" customFormat="1" ht="12.75">
      <c r="A9" s="131">
        <v>36</v>
      </c>
      <c r="B9" s="132">
        <v>0</v>
      </c>
      <c r="C9" s="138">
        <v>2.6</v>
      </c>
      <c r="D9" s="139">
        <v>3.9</v>
      </c>
      <c r="E9" s="139">
        <v>4.8</v>
      </c>
      <c r="F9" s="139">
        <v>5.4</v>
      </c>
      <c r="G9" s="139">
        <v>5.7</v>
      </c>
      <c r="H9" s="139">
        <v>5.9</v>
      </c>
      <c r="I9" s="139">
        <v>6</v>
      </c>
      <c r="J9" s="139">
        <v>6.2</v>
      </c>
      <c r="K9" s="139">
        <v>6.2</v>
      </c>
      <c r="L9" s="139">
        <v>6.1</v>
      </c>
      <c r="M9" s="140">
        <v>5.8</v>
      </c>
      <c r="N9" s="133">
        <v>4.8</v>
      </c>
      <c r="O9" s="133">
        <v>1.9</v>
      </c>
      <c r="P9" s="133">
        <v>0.6</v>
      </c>
      <c r="Q9" s="133">
        <v>0</v>
      </c>
      <c r="R9" s="134">
        <v>0</v>
      </c>
    </row>
    <row r="10" spans="1:18" s="130" customFormat="1" ht="12.75">
      <c r="A10" s="131">
        <v>40</v>
      </c>
      <c r="B10" s="132">
        <v>0</v>
      </c>
      <c r="C10" s="138">
        <v>3</v>
      </c>
      <c r="D10" s="139">
        <v>4.3</v>
      </c>
      <c r="E10" s="139">
        <v>5.2</v>
      </c>
      <c r="F10" s="139">
        <v>5.8</v>
      </c>
      <c r="G10" s="139">
        <v>6.1</v>
      </c>
      <c r="H10" s="139">
        <v>6.2</v>
      </c>
      <c r="I10" s="139">
        <v>6.3</v>
      </c>
      <c r="J10" s="139">
        <v>6.5</v>
      </c>
      <c r="K10" s="139">
        <v>6.5</v>
      </c>
      <c r="L10" s="139">
        <v>6.5</v>
      </c>
      <c r="M10" s="140">
        <v>6.3</v>
      </c>
      <c r="N10" s="133">
        <v>5.6</v>
      </c>
      <c r="O10" s="133">
        <v>2.2</v>
      </c>
      <c r="P10" s="133">
        <v>0.9</v>
      </c>
      <c r="Q10" s="133">
        <v>0</v>
      </c>
      <c r="R10" s="134">
        <v>0</v>
      </c>
    </row>
    <row r="11" spans="1:18" s="130" customFormat="1" ht="12.75">
      <c r="A11" s="131">
        <v>45</v>
      </c>
      <c r="B11" s="132">
        <v>0</v>
      </c>
      <c r="C11" s="138">
        <v>3.3</v>
      </c>
      <c r="D11" s="139">
        <v>4.7</v>
      </c>
      <c r="E11" s="139">
        <v>5.7</v>
      </c>
      <c r="F11" s="139">
        <v>6.1</v>
      </c>
      <c r="G11" s="139">
        <v>6.4</v>
      </c>
      <c r="H11" s="139">
        <v>6.5</v>
      </c>
      <c r="I11" s="139">
        <v>6.6</v>
      </c>
      <c r="J11" s="139">
        <v>6.7</v>
      </c>
      <c r="K11" s="139">
        <v>6.8</v>
      </c>
      <c r="L11" s="139">
        <v>6.8</v>
      </c>
      <c r="M11" s="140">
        <v>6.7</v>
      </c>
      <c r="N11" s="133">
        <v>6.4</v>
      </c>
      <c r="O11" s="133">
        <v>2.3</v>
      </c>
      <c r="P11" s="133">
        <v>1</v>
      </c>
      <c r="Q11" s="133">
        <v>0</v>
      </c>
      <c r="R11" s="134">
        <v>0</v>
      </c>
    </row>
    <row r="12" spans="1:18" s="130" customFormat="1" ht="12.75">
      <c r="A12" s="131">
        <v>52</v>
      </c>
      <c r="B12" s="132">
        <v>0</v>
      </c>
      <c r="C12" s="138">
        <v>3.7</v>
      </c>
      <c r="D12" s="139">
        <v>5.2</v>
      </c>
      <c r="E12" s="139">
        <v>6.1</v>
      </c>
      <c r="F12" s="139">
        <v>6.5</v>
      </c>
      <c r="G12" s="139">
        <v>6.6</v>
      </c>
      <c r="H12" s="139">
        <v>6.8</v>
      </c>
      <c r="I12" s="139">
        <v>6.9</v>
      </c>
      <c r="J12" s="139">
        <v>7</v>
      </c>
      <c r="K12" s="139">
        <v>7.1</v>
      </c>
      <c r="L12" s="139">
        <v>7.1</v>
      </c>
      <c r="M12" s="140">
        <v>7.1</v>
      </c>
      <c r="N12" s="133">
        <v>7</v>
      </c>
      <c r="O12" s="133">
        <v>2.5</v>
      </c>
      <c r="P12" s="133">
        <v>1.1</v>
      </c>
      <c r="Q12" s="133">
        <v>0</v>
      </c>
      <c r="R12" s="134">
        <v>0</v>
      </c>
    </row>
    <row r="13" spans="1:18" s="130" customFormat="1" ht="12.75">
      <c r="A13" s="131">
        <v>60</v>
      </c>
      <c r="B13" s="132">
        <v>0</v>
      </c>
      <c r="C13" s="138">
        <v>4.1</v>
      </c>
      <c r="D13" s="139">
        <v>5.6</v>
      </c>
      <c r="E13" s="139">
        <v>6.4</v>
      </c>
      <c r="F13" s="139">
        <v>6.7</v>
      </c>
      <c r="G13" s="139">
        <v>6.9</v>
      </c>
      <c r="H13" s="139">
        <v>7</v>
      </c>
      <c r="I13" s="139">
        <v>7.1</v>
      </c>
      <c r="J13" s="139">
        <v>7.2</v>
      </c>
      <c r="K13" s="139">
        <v>7.3</v>
      </c>
      <c r="L13" s="139">
        <v>7.4</v>
      </c>
      <c r="M13" s="140">
        <v>7.4</v>
      </c>
      <c r="N13" s="133">
        <v>7.4</v>
      </c>
      <c r="O13" s="133">
        <v>3</v>
      </c>
      <c r="P13" s="133">
        <v>1.5</v>
      </c>
      <c r="Q13" s="133">
        <v>0</v>
      </c>
      <c r="R13" s="134">
        <v>0</v>
      </c>
    </row>
    <row r="14" spans="1:18" s="130" customFormat="1" ht="12.75">
      <c r="A14" s="131">
        <v>70</v>
      </c>
      <c r="B14" s="132">
        <v>0</v>
      </c>
      <c r="C14" s="138">
        <v>4.3</v>
      </c>
      <c r="D14" s="139">
        <v>5.8</v>
      </c>
      <c r="E14" s="139">
        <v>6.6</v>
      </c>
      <c r="F14" s="139">
        <v>6.9</v>
      </c>
      <c r="G14" s="139">
        <v>7.1</v>
      </c>
      <c r="H14" s="139">
        <v>7.2</v>
      </c>
      <c r="I14" s="139">
        <v>7.3</v>
      </c>
      <c r="J14" s="139">
        <v>7.5</v>
      </c>
      <c r="K14" s="139">
        <v>7.7</v>
      </c>
      <c r="L14" s="139">
        <v>7.8</v>
      </c>
      <c r="M14" s="140">
        <v>7.8</v>
      </c>
      <c r="N14" s="133">
        <v>7.8</v>
      </c>
      <c r="O14" s="133">
        <v>3.1</v>
      </c>
      <c r="P14" s="133">
        <v>1.6</v>
      </c>
      <c r="Q14" s="133">
        <v>0</v>
      </c>
      <c r="R14" s="134">
        <v>0</v>
      </c>
    </row>
    <row r="15" spans="1:18" s="130" customFormat="1" ht="12.75">
      <c r="A15" s="131">
        <v>80</v>
      </c>
      <c r="B15" s="132">
        <v>0</v>
      </c>
      <c r="C15" s="138">
        <v>4.4</v>
      </c>
      <c r="D15" s="139">
        <v>5.9</v>
      </c>
      <c r="E15" s="139">
        <v>6.6</v>
      </c>
      <c r="F15" s="139">
        <v>7</v>
      </c>
      <c r="G15" s="139">
        <v>7.3</v>
      </c>
      <c r="H15" s="139">
        <v>7.4</v>
      </c>
      <c r="I15" s="139">
        <v>7.5</v>
      </c>
      <c r="J15" s="139">
        <v>7.8</v>
      </c>
      <c r="K15" s="139">
        <v>7.9</v>
      </c>
      <c r="L15" s="139">
        <v>8.1</v>
      </c>
      <c r="M15" s="140">
        <v>8.1</v>
      </c>
      <c r="N15" s="133">
        <v>8.1</v>
      </c>
      <c r="O15" s="133">
        <v>3.2</v>
      </c>
      <c r="P15" s="133">
        <v>1.6</v>
      </c>
      <c r="Q15" s="133">
        <v>0</v>
      </c>
      <c r="R15" s="134">
        <v>0</v>
      </c>
    </row>
    <row r="16" spans="1:18" s="130" customFormat="1" ht="12.75">
      <c r="A16" s="131">
        <v>90</v>
      </c>
      <c r="B16" s="132">
        <v>0</v>
      </c>
      <c r="C16" s="138">
        <v>4.5</v>
      </c>
      <c r="D16" s="139">
        <v>6.1</v>
      </c>
      <c r="E16" s="139">
        <v>6.7</v>
      </c>
      <c r="F16" s="139">
        <v>7</v>
      </c>
      <c r="G16" s="139">
        <v>7.3</v>
      </c>
      <c r="H16" s="139">
        <v>7.6</v>
      </c>
      <c r="I16" s="139">
        <v>7.7</v>
      </c>
      <c r="J16" s="139">
        <v>8</v>
      </c>
      <c r="K16" s="139">
        <v>8.1</v>
      </c>
      <c r="L16" s="139">
        <v>8.3</v>
      </c>
      <c r="M16" s="140">
        <v>8.4</v>
      </c>
      <c r="N16" s="133">
        <v>8.4</v>
      </c>
      <c r="O16" s="133">
        <v>3.8</v>
      </c>
      <c r="P16" s="133">
        <v>2.1</v>
      </c>
      <c r="Q16" s="133">
        <v>0.4</v>
      </c>
      <c r="R16" s="134">
        <v>0.4</v>
      </c>
    </row>
    <row r="17" spans="1:18" s="130" customFormat="1" ht="12.75">
      <c r="A17" s="131">
        <v>100</v>
      </c>
      <c r="B17" s="132">
        <v>0</v>
      </c>
      <c r="C17" s="138">
        <v>4.5</v>
      </c>
      <c r="D17" s="139">
        <v>6.1</v>
      </c>
      <c r="E17" s="139">
        <v>6.8</v>
      </c>
      <c r="F17" s="139">
        <v>7.1</v>
      </c>
      <c r="G17" s="139">
        <v>7.3</v>
      </c>
      <c r="H17" s="139">
        <v>7.5</v>
      </c>
      <c r="I17" s="139">
        <v>7.8</v>
      </c>
      <c r="J17" s="139">
        <v>8.1</v>
      </c>
      <c r="K17" s="139">
        <v>8.3</v>
      </c>
      <c r="L17" s="139">
        <v>8.4</v>
      </c>
      <c r="M17" s="140">
        <v>8.6</v>
      </c>
      <c r="N17" s="133">
        <v>8.6</v>
      </c>
      <c r="O17" s="133">
        <v>4.3</v>
      </c>
      <c r="P17" s="133">
        <v>2.6</v>
      </c>
      <c r="Q17" s="133">
        <v>0.4</v>
      </c>
      <c r="R17" s="134">
        <v>0.4</v>
      </c>
    </row>
    <row r="18" spans="1:18" s="130" customFormat="1" ht="12.75">
      <c r="A18" s="131">
        <v>110</v>
      </c>
      <c r="B18" s="132">
        <v>0</v>
      </c>
      <c r="C18" s="138">
        <v>4.4</v>
      </c>
      <c r="D18" s="139">
        <v>6</v>
      </c>
      <c r="E18" s="139">
        <v>6.7</v>
      </c>
      <c r="F18" s="139">
        <v>7.2</v>
      </c>
      <c r="G18" s="139">
        <v>7.4</v>
      </c>
      <c r="H18" s="139">
        <v>7.6</v>
      </c>
      <c r="I18" s="139">
        <v>7.8</v>
      </c>
      <c r="J18" s="139">
        <v>8.2</v>
      </c>
      <c r="K18" s="139">
        <v>8.5</v>
      </c>
      <c r="L18" s="139">
        <v>8.9</v>
      </c>
      <c r="M18" s="140">
        <v>9.2</v>
      </c>
      <c r="N18" s="133">
        <v>9.2</v>
      </c>
      <c r="O18" s="133">
        <v>5.1</v>
      </c>
      <c r="P18" s="133">
        <v>3.2</v>
      </c>
      <c r="Q18" s="133">
        <v>0.9</v>
      </c>
      <c r="R18" s="134">
        <v>0.9</v>
      </c>
    </row>
    <row r="19" spans="1:18" s="130" customFormat="1" ht="12.75">
      <c r="A19" s="131">
        <v>120</v>
      </c>
      <c r="B19" s="132">
        <v>0</v>
      </c>
      <c r="C19" s="138">
        <v>4.1</v>
      </c>
      <c r="D19" s="139">
        <v>5.6</v>
      </c>
      <c r="E19" s="139">
        <v>6.5</v>
      </c>
      <c r="F19" s="139">
        <v>7.1</v>
      </c>
      <c r="G19" s="139">
        <v>7.5</v>
      </c>
      <c r="H19" s="139">
        <v>7.8</v>
      </c>
      <c r="I19" s="139">
        <v>8</v>
      </c>
      <c r="J19" s="139">
        <v>8.4</v>
      </c>
      <c r="K19" s="139">
        <v>9</v>
      </c>
      <c r="L19" s="139">
        <v>9.5</v>
      </c>
      <c r="M19" s="140">
        <v>10.1</v>
      </c>
      <c r="N19" s="133">
        <v>10.1</v>
      </c>
      <c r="O19" s="133">
        <v>6.1</v>
      </c>
      <c r="P19" s="133">
        <v>4</v>
      </c>
      <c r="Q19" s="133">
        <v>1</v>
      </c>
      <c r="R19" s="134">
        <v>1</v>
      </c>
    </row>
    <row r="20" spans="1:18" s="130" customFormat="1" ht="12.75">
      <c r="A20" s="131">
        <v>130</v>
      </c>
      <c r="B20" s="132">
        <v>0</v>
      </c>
      <c r="C20" s="138">
        <v>3.6</v>
      </c>
      <c r="D20" s="139">
        <v>5.1</v>
      </c>
      <c r="E20" s="139">
        <v>6.2</v>
      </c>
      <c r="F20" s="139">
        <v>6.8</v>
      </c>
      <c r="G20" s="139">
        <v>7.3</v>
      </c>
      <c r="H20" s="139">
        <v>7.7</v>
      </c>
      <c r="I20" s="139">
        <v>8</v>
      </c>
      <c r="J20" s="139">
        <v>8.7</v>
      </c>
      <c r="K20" s="139">
        <v>9.6</v>
      </c>
      <c r="L20" s="139">
        <v>10.4</v>
      </c>
      <c r="M20" s="140">
        <v>11.2</v>
      </c>
      <c r="N20" s="133">
        <v>11.2</v>
      </c>
      <c r="O20" s="133">
        <v>7.3</v>
      </c>
      <c r="P20" s="133">
        <v>5</v>
      </c>
      <c r="Q20" s="133">
        <v>1.7</v>
      </c>
      <c r="R20" s="134">
        <v>1.7</v>
      </c>
    </row>
    <row r="21" spans="1:18" s="130" customFormat="1" ht="12.75">
      <c r="A21" s="131">
        <v>140</v>
      </c>
      <c r="B21" s="132">
        <v>0</v>
      </c>
      <c r="C21" s="138">
        <v>3.1</v>
      </c>
      <c r="D21" s="139">
        <v>4.5</v>
      </c>
      <c r="E21" s="139">
        <v>5.7</v>
      </c>
      <c r="F21" s="139">
        <v>6.5</v>
      </c>
      <c r="G21" s="139">
        <v>7</v>
      </c>
      <c r="H21" s="139">
        <v>7.4</v>
      </c>
      <c r="I21" s="139">
        <v>7.9</v>
      </c>
      <c r="J21" s="139">
        <v>8.7</v>
      </c>
      <c r="K21" s="139">
        <v>9.9</v>
      </c>
      <c r="L21" s="139">
        <v>11.2</v>
      </c>
      <c r="M21" s="140">
        <v>12.5</v>
      </c>
      <c r="N21" s="133">
        <v>12.5</v>
      </c>
      <c r="O21" s="133">
        <v>9.4</v>
      </c>
      <c r="P21" s="133">
        <v>6.9</v>
      </c>
      <c r="Q21" s="133">
        <v>2.5</v>
      </c>
      <c r="R21" s="134">
        <v>1.9</v>
      </c>
    </row>
    <row r="22" spans="1:18" s="130" customFormat="1" ht="12.75">
      <c r="A22" s="131">
        <v>150</v>
      </c>
      <c r="B22" s="132">
        <v>0</v>
      </c>
      <c r="C22" s="138">
        <v>2.6</v>
      </c>
      <c r="D22" s="139">
        <v>3.9</v>
      </c>
      <c r="E22" s="139">
        <v>5</v>
      </c>
      <c r="F22" s="139">
        <v>6</v>
      </c>
      <c r="G22" s="139">
        <v>6.6</v>
      </c>
      <c r="H22" s="139">
        <v>7.1</v>
      </c>
      <c r="I22" s="139">
        <v>7.5</v>
      </c>
      <c r="J22" s="139">
        <v>8.4</v>
      </c>
      <c r="K22" s="139">
        <v>10</v>
      </c>
      <c r="L22" s="139">
        <v>12.1</v>
      </c>
      <c r="M22" s="140">
        <v>14.1</v>
      </c>
      <c r="N22" s="133">
        <v>14.1</v>
      </c>
      <c r="O22" s="133">
        <v>11.3</v>
      </c>
      <c r="P22" s="133">
        <v>8.5</v>
      </c>
      <c r="Q22" s="133">
        <v>2.8</v>
      </c>
      <c r="R22" s="134">
        <v>2.8</v>
      </c>
    </row>
    <row r="23" spans="1:18" s="130" customFormat="1" ht="12.75">
      <c r="A23" s="131">
        <v>160</v>
      </c>
      <c r="B23" s="132">
        <v>0</v>
      </c>
      <c r="C23" s="138">
        <v>2.3</v>
      </c>
      <c r="D23" s="139">
        <v>3.4</v>
      </c>
      <c r="E23" s="139">
        <v>4.5</v>
      </c>
      <c r="F23" s="139">
        <v>5.5</v>
      </c>
      <c r="G23" s="139">
        <v>6.3</v>
      </c>
      <c r="H23" s="139">
        <v>6.8</v>
      </c>
      <c r="I23" s="139">
        <v>7.3</v>
      </c>
      <c r="J23" s="139">
        <v>8.1</v>
      </c>
      <c r="K23" s="139">
        <v>9.5</v>
      </c>
      <c r="L23" s="139">
        <v>11.6</v>
      </c>
      <c r="M23" s="140">
        <v>14.3</v>
      </c>
      <c r="N23" s="133">
        <v>14.3</v>
      </c>
      <c r="O23" s="133">
        <v>12.2</v>
      </c>
      <c r="P23" s="133">
        <v>9.3</v>
      </c>
      <c r="Q23" s="133">
        <v>3.6</v>
      </c>
      <c r="R23" s="134">
        <v>2.9</v>
      </c>
    </row>
    <row r="24" spans="1:18" s="130" customFormat="1" ht="12.75">
      <c r="A24" s="131">
        <v>170</v>
      </c>
      <c r="B24" s="132">
        <v>0</v>
      </c>
      <c r="C24" s="138">
        <v>2.1</v>
      </c>
      <c r="D24" s="139">
        <v>3.1</v>
      </c>
      <c r="E24" s="139">
        <v>4.1</v>
      </c>
      <c r="F24" s="139">
        <v>5.1</v>
      </c>
      <c r="G24" s="139">
        <v>5.9</v>
      </c>
      <c r="H24" s="139">
        <v>6.6</v>
      </c>
      <c r="I24" s="139">
        <v>7</v>
      </c>
      <c r="J24" s="139">
        <v>7.8</v>
      </c>
      <c r="K24" s="139">
        <v>9</v>
      </c>
      <c r="L24" s="139">
        <v>10.8</v>
      </c>
      <c r="M24" s="140">
        <v>13.2</v>
      </c>
      <c r="N24" s="133">
        <v>13.2</v>
      </c>
      <c r="O24" s="133">
        <v>12.5</v>
      </c>
      <c r="P24" s="133">
        <v>9.9</v>
      </c>
      <c r="Q24" s="133">
        <v>4</v>
      </c>
      <c r="R24" s="134">
        <v>3.3</v>
      </c>
    </row>
    <row r="25" spans="1:18" s="130" customFormat="1" ht="12.75">
      <c r="A25" s="141">
        <v>180</v>
      </c>
      <c r="B25" s="142">
        <v>0</v>
      </c>
      <c r="C25" s="143">
        <v>1.9</v>
      </c>
      <c r="D25" s="144">
        <v>2.9</v>
      </c>
      <c r="E25" s="144">
        <v>3.9</v>
      </c>
      <c r="F25" s="144">
        <v>4.8</v>
      </c>
      <c r="G25" s="144">
        <v>5.6</v>
      </c>
      <c r="H25" s="144">
        <v>6.3</v>
      </c>
      <c r="I25" s="144">
        <v>6.8</v>
      </c>
      <c r="J25" s="144">
        <v>7.6</v>
      </c>
      <c r="K25" s="144">
        <v>8.5</v>
      </c>
      <c r="L25" s="144">
        <v>10</v>
      </c>
      <c r="M25" s="145">
        <v>12</v>
      </c>
      <c r="N25" s="146">
        <v>12</v>
      </c>
      <c r="O25" s="146">
        <v>12</v>
      </c>
      <c r="P25" s="146">
        <v>9.6</v>
      </c>
      <c r="Q25" s="146">
        <v>3.6</v>
      </c>
      <c r="R25" s="147">
        <v>3</v>
      </c>
    </row>
    <row r="31" spans="1:4" ht="12.75">
      <c r="A31" s="116" t="s">
        <v>31</v>
      </c>
      <c r="B31" s="180" t="s">
        <v>61</v>
      </c>
      <c r="C31" s="181"/>
      <c r="D31" s="182"/>
    </row>
    <row r="32" spans="1:4" ht="12.75">
      <c r="A32" s="117" t="s">
        <v>32</v>
      </c>
      <c r="B32" s="183" t="s">
        <v>68</v>
      </c>
      <c r="C32" s="184"/>
      <c r="D32" s="185"/>
    </row>
    <row r="33" spans="1:12" ht="12.75">
      <c r="A33" s="115" t="s">
        <v>56</v>
      </c>
      <c r="B33" s="177" t="s">
        <v>66</v>
      </c>
      <c r="C33" s="178"/>
      <c r="D33" s="179"/>
      <c r="E33" s="118" t="s">
        <v>60</v>
      </c>
      <c r="F33" s="118"/>
      <c r="G33" s="118"/>
      <c r="H33" s="118"/>
      <c r="I33" s="118"/>
      <c r="J33" s="118"/>
      <c r="K33" s="118"/>
      <c r="L33" s="118"/>
    </row>
    <row r="36" spans="1:12" ht="12.75">
      <c r="A36" s="158" t="s">
        <v>46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60"/>
    </row>
    <row r="37" spans="1:12" ht="12.75">
      <c r="A37" s="113" t="s">
        <v>52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112"/>
    </row>
    <row r="38" spans="1:12" ht="12.75">
      <c r="A38" t="s">
        <v>53</v>
      </c>
      <c r="L38" s="110"/>
    </row>
    <row r="39" spans="1:12" ht="12.75">
      <c r="A39" t="s">
        <v>57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110"/>
    </row>
    <row r="40" spans="1:12" ht="12.75">
      <c r="A40" s="109" t="s">
        <v>59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110"/>
    </row>
    <row r="41" spans="1:12" ht="12.75">
      <c r="A41" s="109" t="s">
        <v>54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110"/>
    </row>
    <row r="42" spans="1:12" ht="12.75">
      <c r="A42" s="111" t="s">
        <v>58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110"/>
    </row>
    <row r="43" spans="1:12" ht="12.75">
      <c r="A43" s="111" t="s">
        <v>55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110"/>
    </row>
    <row r="44" spans="1:12" ht="12.7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36"/>
    </row>
  </sheetData>
  <sheetProtection sheet="1" insertColumns="0" insertRows="0" deleteColumns="0" deleteRows="0"/>
  <mergeCells count="4">
    <mergeCell ref="A36:L36"/>
    <mergeCell ref="B33:D33"/>
    <mergeCell ref="B31:D31"/>
    <mergeCell ref="B32:D32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/>
  <dimension ref="A1:R364"/>
  <sheetViews>
    <sheetView zoomScalePageLayoutView="0" workbookViewId="0" topLeftCell="A1">
      <selection activeCell="O44" sqref="O44"/>
    </sheetView>
  </sheetViews>
  <sheetFormatPr defaultColWidth="11.421875" defaultRowHeight="12.75"/>
  <cols>
    <col min="1" max="4" width="11.421875" style="148" customWidth="1"/>
    <col min="5" max="5" width="14.421875" style="148" customWidth="1"/>
    <col min="6" max="16384" width="11.421875" style="148" customWidth="1"/>
  </cols>
  <sheetData>
    <row r="1" spans="1:5" ht="12.75">
      <c r="A1" s="156" t="s">
        <v>65</v>
      </c>
      <c r="D1" s="149" t="s">
        <v>62</v>
      </c>
      <c r="E1" s="148" t="str">
        <f>"Polar "&amp;BestBoatSpeed!C1</f>
        <v>Polar First 31.7</v>
      </c>
    </row>
    <row r="2" spans="4:15" ht="12.75">
      <c r="D2" s="149" t="s">
        <v>63</v>
      </c>
      <c r="E2" s="148">
        <v>2</v>
      </c>
      <c r="F2" s="148">
        <f>E2+1</f>
        <v>3</v>
      </c>
      <c r="G2" s="148">
        <f aca="true" t="shared" si="0" ref="G2:O2">F2+1</f>
        <v>4</v>
      </c>
      <c r="H2" s="148">
        <f t="shared" si="0"/>
        <v>5</v>
      </c>
      <c r="I2" s="148">
        <f t="shared" si="0"/>
        <v>6</v>
      </c>
      <c r="J2" s="148">
        <f t="shared" si="0"/>
        <v>7</v>
      </c>
      <c r="K2" s="148">
        <f t="shared" si="0"/>
        <v>8</v>
      </c>
      <c r="L2" s="148">
        <f t="shared" si="0"/>
        <v>9</v>
      </c>
      <c r="M2" s="148">
        <f t="shared" si="0"/>
        <v>10</v>
      </c>
      <c r="N2" s="148">
        <f t="shared" si="0"/>
        <v>11</v>
      </c>
      <c r="O2" s="148">
        <f t="shared" si="0"/>
        <v>12</v>
      </c>
    </row>
    <row r="3" spans="1:15" ht="21.75">
      <c r="A3" s="150" t="s">
        <v>64</v>
      </c>
      <c r="B3" s="151"/>
      <c r="D3" s="149" t="s">
        <v>9</v>
      </c>
      <c r="E3" s="152" t="str">
        <f>BestBoatSpeed!B3</f>
        <v>4</v>
      </c>
      <c r="F3" s="152" t="str">
        <f>BestBoatSpeed!C3</f>
        <v>6</v>
      </c>
      <c r="G3" s="152" t="str">
        <f>BestBoatSpeed!D3</f>
        <v>8</v>
      </c>
      <c r="H3" s="152" t="str">
        <f>BestBoatSpeed!E3</f>
        <v>10</v>
      </c>
      <c r="I3" s="152" t="str">
        <f>BestBoatSpeed!F3</f>
        <v>12</v>
      </c>
      <c r="J3" s="152" t="str">
        <f>BestBoatSpeed!G3</f>
        <v>14</v>
      </c>
      <c r="K3" s="152" t="str">
        <f>BestBoatSpeed!H3</f>
        <v>16</v>
      </c>
      <c r="L3" s="152" t="str">
        <f>BestBoatSpeed!I3</f>
        <v>20</v>
      </c>
      <c r="M3" s="152" t="str">
        <f>BestBoatSpeed!J3</f>
        <v>25</v>
      </c>
      <c r="N3" s="152" t="str">
        <f>BestBoatSpeed!K3</f>
        <v>30</v>
      </c>
      <c r="O3" s="152" t="str">
        <f>BestBoatSpeed!L3</f>
        <v>35</v>
      </c>
    </row>
    <row r="4" spans="1:15" ht="12.75">
      <c r="A4">
        <v>0</v>
      </c>
      <c r="B4" s="157">
        <f>MAX(BestBoatSpeed!B4:L21)</f>
        <v>14.28</v>
      </c>
      <c r="D4" s="148">
        <v>0</v>
      </c>
      <c r="E4" s="154">
        <f>BILINTERP(SailGribPolarFile!$A$1:$R$25,E$3,$D4)</f>
        <v>0</v>
      </c>
      <c r="F4" s="154">
        <f>BILINTERP(SailGribPolarFile!$A$1:$R$25,F$3,$D4)</f>
        <v>0</v>
      </c>
      <c r="G4" s="154">
        <f>BILINTERP(SailGribPolarFile!$A$1:$R$25,G$3,$D4)</f>
        <v>0</v>
      </c>
      <c r="H4" s="154">
        <f>BILINTERP(SailGribPolarFile!$A$1:$R$25,H$3,$D4)</f>
        <v>0</v>
      </c>
      <c r="I4" s="154">
        <f>BILINTERP(SailGribPolarFile!$A$1:$R$25,I$3,$D4)</f>
        <v>0</v>
      </c>
      <c r="J4" s="154">
        <f>BILINTERP(SailGribPolarFile!$A$1:$R$25,J$3,$D4)</f>
        <v>0</v>
      </c>
      <c r="K4" s="154">
        <f>BILINTERP(SailGribPolarFile!$A$1:$R$25,K$3,$D4)</f>
        <v>0</v>
      </c>
      <c r="L4" s="154">
        <f>BILINTERP(SailGribPolarFile!$A$1:$R$25,L$3,$D4)</f>
        <v>0</v>
      </c>
      <c r="M4" s="154">
        <f>BILINTERP(SailGribPolarFile!$A$1:$R$25,M$3,$D4)</f>
        <v>0</v>
      </c>
      <c r="N4" s="154">
        <f>BILINTERP(SailGribPolarFile!$A$1:$R$25,N$3,$D4)</f>
        <v>0</v>
      </c>
      <c r="O4" s="154">
        <f>BILINTERP(SailGribPolarFile!$A$1:$R$25,O$3,$D4)</f>
        <v>0</v>
      </c>
    </row>
    <row r="5" spans="1:15" ht="12.75">
      <c r="A5">
        <v>15</v>
      </c>
      <c r="B5" s="157">
        <f>B4</f>
        <v>14.28</v>
      </c>
      <c r="D5" s="148">
        <f>D4+1</f>
        <v>1</v>
      </c>
      <c r="E5" s="154">
        <f>BILINTERP(SailGribPolarFile!$A$1:$R$25,E$3,$D5)</f>
        <v>0.06</v>
      </c>
      <c r="F5" s="154">
        <f>BILINTERP(SailGribPolarFile!$A$1:$R$25,F$3,$D5)</f>
        <v>0.1</v>
      </c>
      <c r="G5" s="154">
        <f>BILINTERP(SailGribPolarFile!$A$1:$R$25,G$3,$D5)</f>
        <v>0.12</v>
      </c>
      <c r="H5" s="154">
        <f>BILINTERP(SailGribPolarFile!$A$1:$R$25,H$3,$D5)</f>
        <v>0.13999999999999999</v>
      </c>
      <c r="I5" s="154">
        <f>BILINTERP(SailGribPolarFile!$A$1:$R$25,I$3,$D5)</f>
        <v>0.16000000000000003</v>
      </c>
      <c r="J5" s="154">
        <f>BILINTERP(SailGribPolarFile!$A$1:$R$25,J$3,$D5)</f>
        <v>0.16000000000000003</v>
      </c>
      <c r="K5" s="154">
        <f>BILINTERP(SailGribPolarFile!$A$1:$R$25,K$3,$D5)</f>
        <v>0.16000000000000003</v>
      </c>
      <c r="L5" s="154">
        <f>BILINTERP(SailGribPolarFile!$A$1:$R$25,L$3,$D5)</f>
        <v>0.18000000000000002</v>
      </c>
      <c r="M5" s="154">
        <f>BILINTERP(SailGribPolarFile!$A$1:$R$25,M$3,$D5)</f>
        <v>0.18000000000000002</v>
      </c>
      <c r="N5" s="154">
        <f>BILINTERP(SailGribPolarFile!$A$1:$R$25,N$3,$D5)</f>
        <v>0.16000000000000003</v>
      </c>
      <c r="O5" s="154">
        <f>BILINTERP(SailGribPolarFile!$A$1:$R$25,O$3,$D5)</f>
        <v>0.12</v>
      </c>
    </row>
    <row r="6" spans="1:15" ht="12.75">
      <c r="A6">
        <v>30</v>
      </c>
      <c r="B6" s="157">
        <f aca="true" t="shared" si="1" ref="B6:B27">B5</f>
        <v>14.28</v>
      </c>
      <c r="D6" s="148">
        <f aca="true" t="shared" si="2" ref="D6:D69">D5+1</f>
        <v>2</v>
      </c>
      <c r="E6" s="154">
        <f>BILINTERP(SailGribPolarFile!$A$1:$R$25,E$3,$D6)</f>
        <v>0.12</v>
      </c>
      <c r="F6" s="154">
        <f>BILINTERP(SailGribPolarFile!$A$1:$R$25,F$3,$D6)</f>
        <v>0.2</v>
      </c>
      <c r="G6" s="154">
        <f>BILINTERP(SailGribPolarFile!$A$1:$R$25,G$3,$D6)</f>
        <v>0.24</v>
      </c>
      <c r="H6" s="154">
        <f>BILINTERP(SailGribPolarFile!$A$1:$R$25,H$3,$D6)</f>
        <v>0.27999999999999997</v>
      </c>
      <c r="I6" s="154">
        <f>BILINTERP(SailGribPolarFile!$A$1:$R$25,I$3,$D6)</f>
        <v>0.32000000000000006</v>
      </c>
      <c r="J6" s="154">
        <f>BILINTERP(SailGribPolarFile!$A$1:$R$25,J$3,$D6)</f>
        <v>0.32000000000000006</v>
      </c>
      <c r="K6" s="154">
        <f>BILINTERP(SailGribPolarFile!$A$1:$R$25,K$3,$D6)</f>
        <v>0.32000000000000006</v>
      </c>
      <c r="L6" s="154">
        <f>BILINTERP(SailGribPolarFile!$A$1:$R$25,L$3,$D6)</f>
        <v>0.36000000000000004</v>
      </c>
      <c r="M6" s="154">
        <f>BILINTERP(SailGribPolarFile!$A$1:$R$25,M$3,$D6)</f>
        <v>0.36000000000000004</v>
      </c>
      <c r="N6" s="154">
        <f>BILINTERP(SailGribPolarFile!$A$1:$R$25,N$3,$D6)</f>
        <v>0.32000000000000006</v>
      </c>
      <c r="O6" s="154">
        <f>BILINTERP(SailGribPolarFile!$A$1:$R$25,O$3,$D6)</f>
        <v>0.24</v>
      </c>
    </row>
    <row r="7" spans="1:15" ht="12.75">
      <c r="A7">
        <v>45</v>
      </c>
      <c r="B7" s="157">
        <f t="shared" si="1"/>
        <v>14.28</v>
      </c>
      <c r="D7" s="148">
        <f t="shared" si="2"/>
        <v>3</v>
      </c>
      <c r="E7" s="154">
        <f>BILINTERP(SailGribPolarFile!$A$1:$R$25,E$3,$D7)</f>
        <v>0.18</v>
      </c>
      <c r="F7" s="154">
        <f>BILINTERP(SailGribPolarFile!$A$1:$R$25,F$3,$D7)</f>
        <v>0.3</v>
      </c>
      <c r="G7" s="154">
        <f>BILINTERP(SailGribPolarFile!$A$1:$R$25,G$3,$D7)</f>
        <v>0.36</v>
      </c>
      <c r="H7" s="154">
        <f>BILINTERP(SailGribPolarFile!$A$1:$R$25,H$3,$D7)</f>
        <v>0.42</v>
      </c>
      <c r="I7" s="154">
        <f>BILINTERP(SailGribPolarFile!$A$1:$R$25,I$3,$D7)</f>
        <v>0.48</v>
      </c>
      <c r="J7" s="154">
        <f>BILINTERP(SailGribPolarFile!$A$1:$R$25,J$3,$D7)</f>
        <v>0.48</v>
      </c>
      <c r="K7" s="154">
        <f>BILINTERP(SailGribPolarFile!$A$1:$R$25,K$3,$D7)</f>
        <v>0.48</v>
      </c>
      <c r="L7" s="154">
        <f>BILINTERP(SailGribPolarFile!$A$1:$R$25,L$3,$D7)</f>
        <v>0.54</v>
      </c>
      <c r="M7" s="154">
        <f>BILINTERP(SailGribPolarFile!$A$1:$R$25,M$3,$D7)</f>
        <v>0.54</v>
      </c>
      <c r="N7" s="154">
        <f>BILINTERP(SailGribPolarFile!$A$1:$R$25,N$3,$D7)</f>
        <v>0.48</v>
      </c>
      <c r="O7" s="154">
        <f>BILINTERP(SailGribPolarFile!$A$1:$R$25,O$3,$D7)</f>
        <v>0.36</v>
      </c>
    </row>
    <row r="8" spans="1:15" ht="12.75">
      <c r="A8">
        <v>60</v>
      </c>
      <c r="B8" s="157">
        <f t="shared" si="1"/>
        <v>14.28</v>
      </c>
      <c r="D8" s="148">
        <f t="shared" si="2"/>
        <v>4</v>
      </c>
      <c r="E8" s="154">
        <f>BILINTERP(SailGribPolarFile!$A$1:$R$25,E$3,$D8)</f>
        <v>0.24</v>
      </c>
      <c r="F8" s="154">
        <f>BILINTERP(SailGribPolarFile!$A$1:$R$25,F$3,$D8)</f>
        <v>0.4</v>
      </c>
      <c r="G8" s="154">
        <f>BILINTERP(SailGribPolarFile!$A$1:$R$25,G$3,$D8)</f>
        <v>0.48</v>
      </c>
      <c r="H8" s="154">
        <f>BILINTERP(SailGribPolarFile!$A$1:$R$25,H$3,$D8)</f>
        <v>0.5599999999999999</v>
      </c>
      <c r="I8" s="154">
        <f>BILINTERP(SailGribPolarFile!$A$1:$R$25,I$3,$D8)</f>
        <v>0.6400000000000001</v>
      </c>
      <c r="J8" s="154">
        <f>BILINTERP(SailGribPolarFile!$A$1:$R$25,J$3,$D8)</f>
        <v>0.6400000000000001</v>
      </c>
      <c r="K8" s="154">
        <f>BILINTERP(SailGribPolarFile!$A$1:$R$25,K$3,$D8)</f>
        <v>0.6400000000000001</v>
      </c>
      <c r="L8" s="154">
        <f>BILINTERP(SailGribPolarFile!$A$1:$R$25,L$3,$D8)</f>
        <v>0.7200000000000001</v>
      </c>
      <c r="M8" s="154">
        <f>BILINTERP(SailGribPolarFile!$A$1:$R$25,M$3,$D8)</f>
        <v>0.7200000000000001</v>
      </c>
      <c r="N8" s="154">
        <f>BILINTERP(SailGribPolarFile!$A$1:$R$25,N$3,$D8)</f>
        <v>0.6400000000000001</v>
      </c>
      <c r="O8" s="154">
        <f>BILINTERP(SailGribPolarFile!$A$1:$R$25,O$3,$D8)</f>
        <v>0.48</v>
      </c>
    </row>
    <row r="9" spans="1:15" ht="12.75">
      <c r="A9">
        <v>75</v>
      </c>
      <c r="B9" s="157">
        <f t="shared" si="1"/>
        <v>14.28</v>
      </c>
      <c r="D9" s="148">
        <f t="shared" si="2"/>
        <v>5</v>
      </c>
      <c r="E9" s="154">
        <f>BILINTERP(SailGribPolarFile!$A$1:$R$25,E$3,$D9)</f>
        <v>0.3</v>
      </c>
      <c r="F9" s="154">
        <f>BILINTERP(SailGribPolarFile!$A$1:$R$25,F$3,$D9)</f>
        <v>0.5</v>
      </c>
      <c r="G9" s="154">
        <f>BILINTERP(SailGribPolarFile!$A$1:$R$25,G$3,$D9)</f>
        <v>0.6</v>
      </c>
      <c r="H9" s="154">
        <f>BILINTERP(SailGribPolarFile!$A$1:$R$25,H$3,$D9)</f>
        <v>0.7</v>
      </c>
      <c r="I9" s="154">
        <f>BILINTERP(SailGribPolarFile!$A$1:$R$25,I$3,$D9)</f>
        <v>0.8</v>
      </c>
      <c r="J9" s="154">
        <f>BILINTERP(SailGribPolarFile!$A$1:$R$25,J$3,$D9)</f>
        <v>0.8</v>
      </c>
      <c r="K9" s="154">
        <f>BILINTERP(SailGribPolarFile!$A$1:$R$25,K$3,$D9)</f>
        <v>0.8</v>
      </c>
      <c r="L9" s="154">
        <f>BILINTERP(SailGribPolarFile!$A$1:$R$25,L$3,$D9)</f>
        <v>0.9</v>
      </c>
      <c r="M9" s="154">
        <f>BILINTERP(SailGribPolarFile!$A$1:$R$25,M$3,$D9)</f>
        <v>0.9</v>
      </c>
      <c r="N9" s="154">
        <f>BILINTERP(SailGribPolarFile!$A$1:$R$25,N$3,$D9)</f>
        <v>0.8</v>
      </c>
      <c r="O9" s="154">
        <f>BILINTERP(SailGribPolarFile!$A$1:$R$25,O$3,$D9)</f>
        <v>0.6</v>
      </c>
    </row>
    <row r="10" spans="1:15" ht="12.75">
      <c r="A10">
        <v>90</v>
      </c>
      <c r="B10" s="157">
        <f t="shared" si="1"/>
        <v>14.28</v>
      </c>
      <c r="D10" s="148">
        <f t="shared" si="2"/>
        <v>6</v>
      </c>
      <c r="E10" s="154">
        <f>BILINTERP(SailGribPolarFile!$A$1:$R$25,E$3,$D10)</f>
        <v>0.36</v>
      </c>
      <c r="F10" s="154">
        <f>BILINTERP(SailGribPolarFile!$A$1:$R$25,F$3,$D10)</f>
        <v>0.6</v>
      </c>
      <c r="G10" s="154">
        <f>BILINTERP(SailGribPolarFile!$A$1:$R$25,G$3,$D10)</f>
        <v>0.72</v>
      </c>
      <c r="H10" s="154">
        <f>BILINTERP(SailGribPolarFile!$A$1:$R$25,H$3,$D10)</f>
        <v>0.84</v>
      </c>
      <c r="I10" s="154">
        <f>BILINTERP(SailGribPolarFile!$A$1:$R$25,I$3,$D10)</f>
        <v>0.9400000000000001</v>
      </c>
      <c r="J10" s="154">
        <f>BILINTERP(SailGribPolarFile!$A$1:$R$25,J$3,$D10)</f>
        <v>0.9600000000000001</v>
      </c>
      <c r="K10" s="154">
        <f>BILINTERP(SailGribPolarFile!$A$1:$R$25,K$3,$D10)</f>
        <v>0.9600000000000001</v>
      </c>
      <c r="L10" s="154">
        <f>BILINTERP(SailGribPolarFile!$A$1:$R$25,L$3,$D10)</f>
        <v>1.06</v>
      </c>
      <c r="M10" s="154">
        <f>BILINTERP(SailGribPolarFile!$A$1:$R$25,M$3,$D10)</f>
        <v>1.06</v>
      </c>
      <c r="N10" s="154">
        <f>BILINTERP(SailGribPolarFile!$A$1:$R$25,N$3,$D10)</f>
        <v>0.9600000000000001</v>
      </c>
      <c r="O10" s="154">
        <f>BILINTERP(SailGribPolarFile!$A$1:$R$25,O$3,$D10)</f>
        <v>0.74</v>
      </c>
    </row>
    <row r="11" spans="1:15" ht="12.75">
      <c r="A11">
        <v>105</v>
      </c>
      <c r="B11" s="157">
        <f t="shared" si="1"/>
        <v>14.28</v>
      </c>
      <c r="D11" s="148">
        <f t="shared" si="2"/>
        <v>7</v>
      </c>
      <c r="E11" s="154">
        <f>BILINTERP(SailGribPolarFile!$A$1:$R$25,E$3,$D11)</f>
        <v>0.42</v>
      </c>
      <c r="F11" s="154">
        <f>BILINTERP(SailGribPolarFile!$A$1:$R$25,F$3,$D11)</f>
        <v>0.7</v>
      </c>
      <c r="G11" s="154">
        <f>BILINTERP(SailGribPolarFile!$A$1:$R$25,G$3,$D11)</f>
        <v>0.84</v>
      </c>
      <c r="H11" s="154">
        <f>BILINTERP(SailGribPolarFile!$A$1:$R$25,H$3,$D11)</f>
        <v>0.98</v>
      </c>
      <c r="I11" s="154">
        <f>BILINTERP(SailGribPolarFile!$A$1:$R$25,I$3,$D11)</f>
        <v>1.08</v>
      </c>
      <c r="J11" s="154">
        <f>BILINTERP(SailGribPolarFile!$A$1:$R$25,J$3,$D11)</f>
        <v>1.12</v>
      </c>
      <c r="K11" s="154">
        <f>BILINTERP(SailGribPolarFile!$A$1:$R$25,K$3,$D11)</f>
        <v>1.12</v>
      </c>
      <c r="L11" s="154">
        <f>BILINTERP(SailGribPolarFile!$A$1:$R$25,L$3,$D11)</f>
        <v>1.22</v>
      </c>
      <c r="M11" s="154">
        <f>BILINTERP(SailGribPolarFile!$A$1:$R$25,M$3,$D11)</f>
        <v>1.22</v>
      </c>
      <c r="N11" s="154">
        <f>BILINTERP(SailGribPolarFile!$A$1:$R$25,N$3,$D11)</f>
        <v>1.12</v>
      </c>
      <c r="O11" s="154">
        <f>BILINTERP(SailGribPolarFile!$A$1:$R$25,O$3,$D11)</f>
        <v>0.88</v>
      </c>
    </row>
    <row r="12" spans="1:15" ht="12.75">
      <c r="A12">
        <v>120</v>
      </c>
      <c r="B12" s="157">
        <f t="shared" si="1"/>
        <v>14.28</v>
      </c>
      <c r="D12" s="148">
        <f t="shared" si="2"/>
        <v>8</v>
      </c>
      <c r="E12" s="154">
        <f>BILINTERP(SailGribPolarFile!$A$1:$R$25,E$3,$D12)</f>
        <v>0.48</v>
      </c>
      <c r="F12" s="154">
        <f>BILINTERP(SailGribPolarFile!$A$1:$R$25,F$3,$D12)</f>
        <v>0.8</v>
      </c>
      <c r="G12" s="154">
        <f>BILINTERP(SailGribPolarFile!$A$1:$R$25,G$3,$D12)</f>
        <v>0.96</v>
      </c>
      <c r="H12" s="154">
        <f>BILINTERP(SailGribPolarFile!$A$1:$R$25,H$3,$D12)</f>
        <v>1.1199999999999999</v>
      </c>
      <c r="I12" s="154">
        <f>BILINTERP(SailGribPolarFile!$A$1:$R$25,I$3,$D12)</f>
        <v>1.22</v>
      </c>
      <c r="J12" s="154">
        <f>BILINTERP(SailGribPolarFile!$A$1:$R$25,J$3,$D12)</f>
        <v>1.28</v>
      </c>
      <c r="K12" s="154">
        <f>BILINTERP(SailGribPolarFile!$A$1:$R$25,K$3,$D12)</f>
        <v>1.28</v>
      </c>
      <c r="L12" s="154">
        <f>BILINTERP(SailGribPolarFile!$A$1:$R$25,L$3,$D12)</f>
        <v>1.38</v>
      </c>
      <c r="M12" s="154">
        <f>BILINTERP(SailGribPolarFile!$A$1:$R$25,M$3,$D12)</f>
        <v>1.38</v>
      </c>
      <c r="N12" s="154">
        <f>BILINTERP(SailGribPolarFile!$A$1:$R$25,N$3,$D12)</f>
        <v>1.28</v>
      </c>
      <c r="O12" s="154">
        <f>BILINTERP(SailGribPolarFile!$A$1:$R$25,O$3,$D12)</f>
        <v>1.02</v>
      </c>
    </row>
    <row r="13" spans="1:15" ht="12.75">
      <c r="A13">
        <v>135</v>
      </c>
      <c r="B13" s="157">
        <f t="shared" si="1"/>
        <v>14.28</v>
      </c>
      <c r="D13" s="148">
        <f t="shared" si="2"/>
        <v>9</v>
      </c>
      <c r="E13" s="154">
        <f>BILINTERP(SailGribPolarFile!$A$1:$R$25,E$3,$D13)</f>
        <v>0.54</v>
      </c>
      <c r="F13" s="154">
        <f>BILINTERP(SailGribPolarFile!$A$1:$R$25,F$3,$D13)</f>
        <v>0.9</v>
      </c>
      <c r="G13" s="154">
        <f>BILINTERP(SailGribPolarFile!$A$1:$R$25,G$3,$D13)</f>
        <v>1.08</v>
      </c>
      <c r="H13" s="154">
        <f>BILINTERP(SailGribPolarFile!$A$1:$R$25,H$3,$D13)</f>
        <v>1.26</v>
      </c>
      <c r="I13" s="154">
        <f>BILINTERP(SailGribPolarFile!$A$1:$R$25,I$3,$D13)</f>
        <v>1.36</v>
      </c>
      <c r="J13" s="154">
        <f>BILINTERP(SailGribPolarFile!$A$1:$R$25,J$3,$D13)</f>
        <v>1.4400000000000002</v>
      </c>
      <c r="K13" s="154">
        <f>BILINTERP(SailGribPolarFile!$A$1:$R$25,K$3,$D13)</f>
        <v>1.4400000000000002</v>
      </c>
      <c r="L13" s="154">
        <f>BILINTERP(SailGribPolarFile!$A$1:$R$25,L$3,$D13)</f>
        <v>1.54</v>
      </c>
      <c r="M13" s="154">
        <f>BILINTERP(SailGribPolarFile!$A$1:$R$25,M$3,$D13)</f>
        <v>1.54</v>
      </c>
      <c r="N13" s="154">
        <f>BILINTERP(SailGribPolarFile!$A$1:$R$25,N$3,$D13)</f>
        <v>1.4400000000000002</v>
      </c>
      <c r="O13" s="154">
        <f>BILINTERP(SailGribPolarFile!$A$1:$R$25,O$3,$D13)</f>
        <v>1.1600000000000001</v>
      </c>
    </row>
    <row r="14" spans="1:15" ht="12.75">
      <c r="A14">
        <v>150</v>
      </c>
      <c r="B14" s="157">
        <f t="shared" si="1"/>
        <v>14.28</v>
      </c>
      <c r="D14" s="148">
        <f t="shared" si="2"/>
        <v>10</v>
      </c>
      <c r="E14" s="154">
        <f>BILINTERP(SailGribPolarFile!$A$1:$R$25,E$3,$D14)</f>
        <v>0.6</v>
      </c>
      <c r="F14" s="154">
        <f>BILINTERP(SailGribPolarFile!$A$1:$R$25,F$3,$D14)</f>
        <v>1</v>
      </c>
      <c r="G14" s="154">
        <f>BILINTERP(SailGribPolarFile!$A$1:$R$25,G$3,$D14)</f>
        <v>1.2</v>
      </c>
      <c r="H14" s="154">
        <f>BILINTERP(SailGribPolarFile!$A$1:$R$25,H$3,$D14)</f>
        <v>1.4</v>
      </c>
      <c r="I14" s="154">
        <f>BILINTERP(SailGribPolarFile!$A$1:$R$25,I$3,$D14)</f>
        <v>1.5</v>
      </c>
      <c r="J14" s="154">
        <f>BILINTERP(SailGribPolarFile!$A$1:$R$25,J$3,$D14)</f>
        <v>1.6</v>
      </c>
      <c r="K14" s="154">
        <f>BILINTERP(SailGribPolarFile!$A$1:$R$25,K$3,$D14)</f>
        <v>1.6</v>
      </c>
      <c r="L14" s="154">
        <f>BILINTERP(SailGribPolarFile!$A$1:$R$25,L$3,$D14)</f>
        <v>1.7</v>
      </c>
      <c r="M14" s="154">
        <f>BILINTERP(SailGribPolarFile!$A$1:$R$25,M$3,$D14)</f>
        <v>1.7</v>
      </c>
      <c r="N14" s="154">
        <f>BILINTERP(SailGribPolarFile!$A$1:$R$25,N$3,$D14)</f>
        <v>1.6</v>
      </c>
      <c r="O14" s="154">
        <f>BILINTERP(SailGribPolarFile!$A$1:$R$25,O$3,$D14)</f>
        <v>1.3</v>
      </c>
    </row>
    <row r="15" spans="1:15" ht="12.75">
      <c r="A15">
        <v>165</v>
      </c>
      <c r="B15" s="157">
        <f t="shared" si="1"/>
        <v>14.28</v>
      </c>
      <c r="D15" s="148">
        <f t="shared" si="2"/>
        <v>11</v>
      </c>
      <c r="E15" s="154">
        <f>BILINTERP(SailGribPolarFile!$A$1:$R$25,E$3,$D15)</f>
        <v>0.6799999999999999</v>
      </c>
      <c r="F15" s="154">
        <f>BILINTERP(SailGribPolarFile!$A$1:$R$25,F$3,$D15)</f>
        <v>1.1</v>
      </c>
      <c r="G15" s="154">
        <f>BILINTERP(SailGribPolarFile!$A$1:$R$25,G$3,$D15)</f>
        <v>1.32</v>
      </c>
      <c r="H15" s="154">
        <f>BILINTERP(SailGribPolarFile!$A$1:$R$25,H$3,$D15)</f>
        <v>1.56</v>
      </c>
      <c r="I15" s="154">
        <f>BILINTERP(SailGribPolarFile!$A$1:$R$25,I$3,$D15)</f>
        <v>1.66</v>
      </c>
      <c r="J15" s="154">
        <f>BILINTERP(SailGribPolarFile!$A$1:$R$25,J$3,$D15)</f>
        <v>1.76</v>
      </c>
      <c r="K15" s="154">
        <f>BILINTERP(SailGribPolarFile!$A$1:$R$25,K$3,$D15)</f>
        <v>1.78</v>
      </c>
      <c r="L15" s="154">
        <f>BILINTERP(SailGribPolarFile!$A$1:$R$25,L$3,$D15)</f>
        <v>1.8599999999999999</v>
      </c>
      <c r="M15" s="154">
        <f>BILINTERP(SailGribPolarFile!$A$1:$R$25,M$3,$D15)</f>
        <v>1.8599999999999999</v>
      </c>
      <c r="N15" s="154">
        <f>BILINTERP(SailGribPolarFile!$A$1:$R$25,N$3,$D15)</f>
        <v>1.76</v>
      </c>
      <c r="O15" s="154">
        <f>BILINTERP(SailGribPolarFile!$A$1:$R$25,O$3,$D15)</f>
        <v>1.42</v>
      </c>
    </row>
    <row r="16" spans="1:15" ht="12.75">
      <c r="A16">
        <v>180</v>
      </c>
      <c r="B16" s="157">
        <f t="shared" si="1"/>
        <v>14.28</v>
      </c>
      <c r="D16" s="148">
        <f t="shared" si="2"/>
        <v>12</v>
      </c>
      <c r="E16" s="154">
        <f>BILINTERP(SailGribPolarFile!$A$1:$R$25,E$3,$D16)</f>
        <v>0.76</v>
      </c>
      <c r="F16" s="154">
        <f>BILINTERP(SailGribPolarFile!$A$1:$R$25,F$3,$D16)</f>
        <v>1.2</v>
      </c>
      <c r="G16" s="154">
        <f>BILINTERP(SailGribPolarFile!$A$1:$R$25,G$3,$D16)</f>
        <v>1.44</v>
      </c>
      <c r="H16" s="154">
        <f>BILINTERP(SailGribPolarFile!$A$1:$R$25,H$3,$D16)</f>
        <v>1.72</v>
      </c>
      <c r="I16" s="154">
        <f>BILINTERP(SailGribPolarFile!$A$1:$R$25,I$3,$D16)</f>
        <v>1.8199999999999998</v>
      </c>
      <c r="J16" s="154">
        <f>BILINTERP(SailGribPolarFile!$A$1:$R$25,J$3,$D16)</f>
        <v>1.92</v>
      </c>
      <c r="K16" s="154">
        <f>BILINTERP(SailGribPolarFile!$A$1:$R$25,K$3,$D16)</f>
        <v>1.96</v>
      </c>
      <c r="L16" s="154">
        <f>BILINTERP(SailGribPolarFile!$A$1:$R$25,L$3,$D16)</f>
        <v>2.02</v>
      </c>
      <c r="M16" s="154">
        <f>BILINTERP(SailGribPolarFile!$A$1:$R$25,M$3,$D16)</f>
        <v>2.02</v>
      </c>
      <c r="N16" s="154">
        <f>BILINTERP(SailGribPolarFile!$A$1:$R$25,N$3,$D16)</f>
        <v>1.92</v>
      </c>
      <c r="O16" s="154">
        <f>BILINTERP(SailGribPolarFile!$A$1:$R$25,O$3,$D16)</f>
        <v>1.54</v>
      </c>
    </row>
    <row r="17" spans="1:15" ht="12.75">
      <c r="A17">
        <v>195</v>
      </c>
      <c r="B17" s="157">
        <f t="shared" si="1"/>
        <v>14.28</v>
      </c>
      <c r="D17" s="148">
        <f t="shared" si="2"/>
        <v>13</v>
      </c>
      <c r="E17" s="154">
        <f>BILINTERP(SailGribPolarFile!$A$1:$R$25,E$3,$D17)</f>
        <v>0.84</v>
      </c>
      <c r="F17" s="154">
        <f>BILINTERP(SailGribPolarFile!$A$1:$R$25,F$3,$D17)</f>
        <v>1.3</v>
      </c>
      <c r="G17" s="154">
        <f>BILINTERP(SailGribPolarFile!$A$1:$R$25,G$3,$D17)</f>
        <v>1.56</v>
      </c>
      <c r="H17" s="154">
        <f>BILINTERP(SailGribPolarFile!$A$1:$R$25,H$3,$D17)</f>
        <v>1.8800000000000001</v>
      </c>
      <c r="I17" s="154">
        <f>BILINTERP(SailGribPolarFile!$A$1:$R$25,I$3,$D17)</f>
        <v>1.98</v>
      </c>
      <c r="J17" s="154">
        <f>BILINTERP(SailGribPolarFile!$A$1:$R$25,J$3,$D17)</f>
        <v>2.08</v>
      </c>
      <c r="K17" s="154">
        <f>BILINTERP(SailGribPolarFile!$A$1:$R$25,K$3,$D17)</f>
        <v>2.14</v>
      </c>
      <c r="L17" s="154">
        <f>BILINTERP(SailGribPolarFile!$A$1:$R$25,L$3,$D17)</f>
        <v>2.18</v>
      </c>
      <c r="M17" s="154">
        <f>BILINTERP(SailGribPolarFile!$A$1:$R$25,M$3,$D17)</f>
        <v>2.18</v>
      </c>
      <c r="N17" s="154">
        <f>BILINTERP(SailGribPolarFile!$A$1:$R$25,N$3,$D17)</f>
        <v>2.08</v>
      </c>
      <c r="O17" s="154">
        <f>BILINTERP(SailGribPolarFile!$A$1:$R$25,O$3,$D17)</f>
        <v>1.66</v>
      </c>
    </row>
    <row r="18" spans="1:15" ht="12.75">
      <c r="A18">
        <v>210</v>
      </c>
      <c r="B18" s="157">
        <f t="shared" si="1"/>
        <v>14.28</v>
      </c>
      <c r="D18" s="148">
        <f t="shared" si="2"/>
        <v>14</v>
      </c>
      <c r="E18" s="154">
        <f>BILINTERP(SailGribPolarFile!$A$1:$R$25,E$3,$D18)</f>
        <v>0.92</v>
      </c>
      <c r="F18" s="154">
        <f>BILINTERP(SailGribPolarFile!$A$1:$R$25,F$3,$D18)</f>
        <v>1.4</v>
      </c>
      <c r="G18" s="154">
        <f>BILINTERP(SailGribPolarFile!$A$1:$R$25,G$3,$D18)</f>
        <v>1.6800000000000002</v>
      </c>
      <c r="H18" s="154">
        <f>BILINTERP(SailGribPolarFile!$A$1:$R$25,H$3,$D18)</f>
        <v>2.04</v>
      </c>
      <c r="I18" s="154">
        <f>BILINTERP(SailGribPolarFile!$A$1:$R$25,I$3,$D18)</f>
        <v>2.1399999999999997</v>
      </c>
      <c r="J18" s="154">
        <f>BILINTERP(SailGribPolarFile!$A$1:$R$25,J$3,$D18)</f>
        <v>2.2399999999999998</v>
      </c>
      <c r="K18" s="154">
        <f>BILINTERP(SailGribPolarFile!$A$1:$R$25,K$3,$D18)</f>
        <v>2.32</v>
      </c>
      <c r="L18" s="154">
        <f>BILINTERP(SailGribPolarFile!$A$1:$R$25,L$3,$D18)</f>
        <v>2.34</v>
      </c>
      <c r="M18" s="154">
        <f>BILINTERP(SailGribPolarFile!$A$1:$R$25,M$3,$D18)</f>
        <v>2.34</v>
      </c>
      <c r="N18" s="154">
        <f>BILINTERP(SailGribPolarFile!$A$1:$R$25,N$3,$D18)</f>
        <v>2.2399999999999998</v>
      </c>
      <c r="O18" s="154">
        <f>BILINTERP(SailGribPolarFile!$A$1:$R$25,O$3,$D18)</f>
        <v>1.78</v>
      </c>
    </row>
    <row r="19" spans="1:15" ht="12.75">
      <c r="A19">
        <v>225</v>
      </c>
      <c r="B19" s="157">
        <f t="shared" si="1"/>
        <v>14.28</v>
      </c>
      <c r="D19" s="148">
        <f t="shared" si="2"/>
        <v>15</v>
      </c>
      <c r="E19" s="154">
        <f>BILINTERP(SailGribPolarFile!$A$1:$R$25,E$3,$D19)</f>
        <v>1</v>
      </c>
      <c r="F19" s="154">
        <f>BILINTERP(SailGribPolarFile!$A$1:$R$25,F$3,$D19)</f>
        <v>1.5</v>
      </c>
      <c r="G19" s="154">
        <f>BILINTERP(SailGribPolarFile!$A$1:$R$25,G$3,$D19)</f>
        <v>1.8</v>
      </c>
      <c r="H19" s="154">
        <f>BILINTERP(SailGribPolarFile!$A$1:$R$25,H$3,$D19)</f>
        <v>2.2</v>
      </c>
      <c r="I19" s="154">
        <f>BILINTERP(SailGribPolarFile!$A$1:$R$25,I$3,$D19)</f>
        <v>2.3</v>
      </c>
      <c r="J19" s="154">
        <f>BILINTERP(SailGribPolarFile!$A$1:$R$25,J$3,$D19)</f>
        <v>2.4</v>
      </c>
      <c r="K19" s="154">
        <f>BILINTERP(SailGribPolarFile!$A$1:$R$25,K$3,$D19)</f>
        <v>2.5</v>
      </c>
      <c r="L19" s="154">
        <f>BILINTERP(SailGribPolarFile!$A$1:$R$25,L$3,$D19)</f>
        <v>2.5</v>
      </c>
      <c r="M19" s="154">
        <f>BILINTERP(SailGribPolarFile!$A$1:$R$25,M$3,$D19)</f>
        <v>2.5</v>
      </c>
      <c r="N19" s="154">
        <f>BILINTERP(SailGribPolarFile!$A$1:$R$25,N$3,$D19)</f>
        <v>2.4</v>
      </c>
      <c r="O19" s="154">
        <f>BILINTERP(SailGribPolarFile!$A$1:$R$25,O$3,$D19)</f>
        <v>1.9</v>
      </c>
    </row>
    <row r="20" spans="1:15" ht="12.75">
      <c r="A20">
        <v>240</v>
      </c>
      <c r="B20" s="157">
        <f t="shared" si="1"/>
        <v>14.28</v>
      </c>
      <c r="D20" s="148">
        <f t="shared" si="2"/>
        <v>16</v>
      </c>
      <c r="E20" s="154">
        <f>BILINTERP(SailGribPolarFile!$A$1:$R$25,E$3,$D20)</f>
        <v>1.02</v>
      </c>
      <c r="F20" s="154">
        <f>BILINTERP(SailGribPolarFile!$A$1:$R$25,F$3,$D20)</f>
        <v>1.54</v>
      </c>
      <c r="G20" s="154">
        <f>BILINTERP(SailGribPolarFile!$A$1:$R$25,G$3,$D20)</f>
        <v>1.86</v>
      </c>
      <c r="H20" s="154">
        <f>BILINTERP(SailGribPolarFile!$A$1:$R$25,H$3,$D20)</f>
        <v>2.2600000000000002</v>
      </c>
      <c r="I20" s="154">
        <f>BILINTERP(SailGribPolarFile!$A$1:$R$25,I$3,$D20)</f>
        <v>2.36</v>
      </c>
      <c r="J20" s="154">
        <f>BILINTERP(SailGribPolarFile!$A$1:$R$25,J$3,$D20)</f>
        <v>2.48</v>
      </c>
      <c r="K20" s="154">
        <f>BILINTERP(SailGribPolarFile!$A$1:$R$25,K$3,$D20)</f>
        <v>2.56</v>
      </c>
      <c r="L20" s="154">
        <f>BILINTERP(SailGribPolarFile!$A$1:$R$25,L$3,$D20)</f>
        <v>2.58</v>
      </c>
      <c r="M20" s="154">
        <f>BILINTERP(SailGribPolarFile!$A$1:$R$25,M$3,$D20)</f>
        <v>2.58</v>
      </c>
      <c r="N20" s="154">
        <f>BILINTERP(SailGribPolarFile!$A$1:$R$25,N$3,$D20)</f>
        <v>2.46</v>
      </c>
      <c r="O20" s="154">
        <f>BILINTERP(SailGribPolarFile!$A$1:$R$25,O$3,$D20)</f>
        <v>1.96</v>
      </c>
    </row>
    <row r="21" spans="1:15" ht="12.75">
      <c r="A21">
        <v>255</v>
      </c>
      <c r="B21" s="157">
        <f t="shared" si="1"/>
        <v>14.28</v>
      </c>
      <c r="D21" s="148">
        <f t="shared" si="2"/>
        <v>17</v>
      </c>
      <c r="E21" s="154">
        <f>BILINTERP(SailGribPolarFile!$A$1:$R$25,E$3,$D21)</f>
        <v>1.04</v>
      </c>
      <c r="F21" s="154">
        <f>BILINTERP(SailGribPolarFile!$A$1:$R$25,F$3,$D21)</f>
        <v>1.58</v>
      </c>
      <c r="G21" s="154">
        <f>BILINTERP(SailGribPolarFile!$A$1:$R$25,G$3,$D21)</f>
        <v>1.9200000000000002</v>
      </c>
      <c r="H21" s="154">
        <f>BILINTERP(SailGribPolarFile!$A$1:$R$25,H$3,$D21)</f>
        <v>2.3200000000000003</v>
      </c>
      <c r="I21" s="154">
        <f>BILINTERP(SailGribPolarFile!$A$1:$R$25,I$3,$D21)</f>
        <v>2.42</v>
      </c>
      <c r="J21" s="154">
        <f>BILINTERP(SailGribPolarFile!$A$1:$R$25,J$3,$D21)</f>
        <v>2.56</v>
      </c>
      <c r="K21" s="154">
        <f>BILINTERP(SailGribPolarFile!$A$1:$R$25,K$3,$D21)</f>
        <v>2.62</v>
      </c>
      <c r="L21" s="154">
        <f>BILINTERP(SailGribPolarFile!$A$1:$R$25,L$3,$D21)</f>
        <v>2.66</v>
      </c>
      <c r="M21" s="154">
        <f>BILINTERP(SailGribPolarFile!$A$1:$R$25,M$3,$D21)</f>
        <v>2.66</v>
      </c>
      <c r="N21" s="154">
        <f>BILINTERP(SailGribPolarFile!$A$1:$R$25,N$3,$D21)</f>
        <v>2.52</v>
      </c>
      <c r="O21" s="154">
        <f>BILINTERP(SailGribPolarFile!$A$1:$R$25,O$3,$D21)</f>
        <v>2.02</v>
      </c>
    </row>
    <row r="22" spans="1:15" ht="12.75">
      <c r="A22">
        <v>270</v>
      </c>
      <c r="B22" s="157">
        <f t="shared" si="1"/>
        <v>14.28</v>
      </c>
      <c r="D22" s="148">
        <f t="shared" si="2"/>
        <v>18</v>
      </c>
      <c r="E22" s="154">
        <f>BILINTERP(SailGribPolarFile!$A$1:$R$25,E$3,$D22)</f>
        <v>1.06</v>
      </c>
      <c r="F22" s="154">
        <f>BILINTERP(SailGribPolarFile!$A$1:$R$25,F$3,$D22)</f>
        <v>1.6199999999999999</v>
      </c>
      <c r="G22" s="154">
        <f>BILINTERP(SailGribPolarFile!$A$1:$R$25,G$3,$D22)</f>
        <v>1.98</v>
      </c>
      <c r="H22" s="154">
        <f>BILINTERP(SailGribPolarFile!$A$1:$R$25,H$3,$D22)</f>
        <v>2.38</v>
      </c>
      <c r="I22" s="154">
        <f>BILINTERP(SailGribPolarFile!$A$1:$R$25,I$3,$D22)</f>
        <v>2.48</v>
      </c>
      <c r="J22" s="154">
        <f>BILINTERP(SailGribPolarFile!$A$1:$R$25,J$3,$D22)</f>
        <v>2.6399999999999997</v>
      </c>
      <c r="K22" s="154">
        <f>BILINTERP(SailGribPolarFile!$A$1:$R$25,K$3,$D22)</f>
        <v>2.6799999999999997</v>
      </c>
      <c r="L22" s="154">
        <f>BILINTERP(SailGribPolarFile!$A$1:$R$25,L$3,$D22)</f>
        <v>2.7399999999999998</v>
      </c>
      <c r="M22" s="154">
        <f>BILINTERP(SailGribPolarFile!$A$1:$R$25,M$3,$D22)</f>
        <v>2.7399999999999998</v>
      </c>
      <c r="N22" s="154">
        <f>BILINTERP(SailGribPolarFile!$A$1:$R$25,N$3,$D22)</f>
        <v>2.58</v>
      </c>
      <c r="O22" s="154">
        <f>BILINTERP(SailGribPolarFile!$A$1:$R$25,O$3,$D22)</f>
        <v>2.08</v>
      </c>
    </row>
    <row r="23" spans="1:15" ht="12.75">
      <c r="A23">
        <v>285</v>
      </c>
      <c r="B23" s="157">
        <f t="shared" si="1"/>
        <v>14.28</v>
      </c>
      <c r="D23" s="148">
        <f t="shared" si="2"/>
        <v>19</v>
      </c>
      <c r="E23" s="154">
        <f>BILINTERP(SailGribPolarFile!$A$1:$R$25,E$3,$D23)</f>
        <v>1.08</v>
      </c>
      <c r="F23" s="154">
        <f>BILINTERP(SailGribPolarFile!$A$1:$R$25,F$3,$D23)</f>
        <v>1.66</v>
      </c>
      <c r="G23" s="154">
        <f>BILINTERP(SailGribPolarFile!$A$1:$R$25,G$3,$D23)</f>
        <v>2.04</v>
      </c>
      <c r="H23" s="154">
        <f>BILINTERP(SailGribPolarFile!$A$1:$R$25,H$3,$D23)</f>
        <v>2.44</v>
      </c>
      <c r="I23" s="154">
        <f>BILINTERP(SailGribPolarFile!$A$1:$R$25,I$3,$D23)</f>
        <v>2.54</v>
      </c>
      <c r="J23" s="154">
        <f>BILINTERP(SailGribPolarFile!$A$1:$R$25,J$3,$D23)</f>
        <v>2.7199999999999998</v>
      </c>
      <c r="K23" s="154">
        <f>BILINTERP(SailGribPolarFile!$A$1:$R$25,K$3,$D23)</f>
        <v>2.7399999999999998</v>
      </c>
      <c r="L23" s="154">
        <f>BILINTERP(SailGribPolarFile!$A$1:$R$25,L$3,$D23)</f>
        <v>2.82</v>
      </c>
      <c r="M23" s="154">
        <f>BILINTERP(SailGribPolarFile!$A$1:$R$25,M$3,$D23)</f>
        <v>2.82</v>
      </c>
      <c r="N23" s="154">
        <f>BILINTERP(SailGribPolarFile!$A$1:$R$25,N$3,$D23)</f>
        <v>2.64</v>
      </c>
      <c r="O23" s="154">
        <f>BILINTERP(SailGribPolarFile!$A$1:$R$25,O$3,$D23)</f>
        <v>2.14</v>
      </c>
    </row>
    <row r="24" spans="1:15" ht="12.75">
      <c r="A24">
        <v>300</v>
      </c>
      <c r="B24" s="157">
        <f t="shared" si="1"/>
        <v>14.28</v>
      </c>
      <c r="D24" s="148">
        <f t="shared" si="2"/>
        <v>20</v>
      </c>
      <c r="E24" s="154">
        <f>BILINTERP(SailGribPolarFile!$A$1:$R$25,E$3,$D24)</f>
        <v>1.1</v>
      </c>
      <c r="F24" s="154">
        <f>BILINTERP(SailGribPolarFile!$A$1:$R$25,F$3,$D24)</f>
        <v>1.7</v>
      </c>
      <c r="G24" s="154">
        <f>BILINTERP(SailGribPolarFile!$A$1:$R$25,G$3,$D24)</f>
        <v>2.1</v>
      </c>
      <c r="H24" s="154">
        <f>BILINTERP(SailGribPolarFile!$A$1:$R$25,H$3,$D24)</f>
        <v>2.5</v>
      </c>
      <c r="I24" s="154">
        <f>BILINTERP(SailGribPolarFile!$A$1:$R$25,I$3,$D24)</f>
        <v>2.6</v>
      </c>
      <c r="J24" s="154">
        <f>BILINTERP(SailGribPolarFile!$A$1:$R$25,J$3,$D24)</f>
        <v>2.8</v>
      </c>
      <c r="K24" s="154">
        <f>BILINTERP(SailGribPolarFile!$A$1:$R$25,K$3,$D24)</f>
        <v>2.8</v>
      </c>
      <c r="L24" s="154">
        <f>BILINTERP(SailGribPolarFile!$A$1:$R$25,L$3,$D24)</f>
        <v>2.9</v>
      </c>
      <c r="M24" s="154">
        <f>BILINTERP(SailGribPolarFile!$A$1:$R$25,M$3,$D24)</f>
        <v>2.9</v>
      </c>
      <c r="N24" s="154">
        <f>BILINTERP(SailGribPolarFile!$A$1:$R$25,N$3,$D24)</f>
        <v>2.7</v>
      </c>
      <c r="O24" s="154">
        <f>BILINTERP(SailGribPolarFile!$A$1:$R$25,O$3,$D24)</f>
        <v>2.2</v>
      </c>
    </row>
    <row r="25" spans="1:15" ht="12.75">
      <c r="A25">
        <v>315</v>
      </c>
      <c r="B25" s="157">
        <f t="shared" si="1"/>
        <v>14.28</v>
      </c>
      <c r="D25" s="148">
        <f t="shared" si="2"/>
        <v>21</v>
      </c>
      <c r="E25" s="154">
        <f>BILINTERP(SailGribPolarFile!$A$1:$R$25,E$3,$D25)</f>
        <v>1.1400000000000001</v>
      </c>
      <c r="F25" s="154">
        <f>BILINTERP(SailGribPolarFile!$A$1:$R$25,F$3,$D25)</f>
        <v>1.76</v>
      </c>
      <c r="G25" s="154">
        <f>BILINTERP(SailGribPolarFile!$A$1:$R$25,G$3,$D25)</f>
        <v>2.18</v>
      </c>
      <c r="H25" s="154">
        <f>BILINTERP(SailGribPolarFile!$A$1:$R$25,H$3,$D25)</f>
        <v>2.58</v>
      </c>
      <c r="I25" s="154">
        <f>BILINTERP(SailGribPolarFile!$A$1:$R$25,I$3,$D25)</f>
        <v>2.7</v>
      </c>
      <c r="J25" s="154">
        <f>BILINTERP(SailGribPolarFile!$A$1:$R$25,J$3,$D25)</f>
        <v>2.9</v>
      </c>
      <c r="K25" s="154">
        <f>BILINTERP(SailGribPolarFile!$A$1:$R$25,K$3,$D25)</f>
        <v>2.92</v>
      </c>
      <c r="L25" s="154">
        <f>BILINTERP(SailGribPolarFile!$A$1:$R$25,L$3,$D25)</f>
        <v>3</v>
      </c>
      <c r="M25" s="154">
        <f>BILINTERP(SailGribPolarFile!$A$1:$R$25,M$3,$D25)</f>
        <v>3</v>
      </c>
      <c r="N25" s="154">
        <f>BILINTERP(SailGribPolarFile!$A$1:$R$25,N$3,$D25)</f>
        <v>2.8000000000000003</v>
      </c>
      <c r="O25" s="154">
        <f>BILINTERP(SailGribPolarFile!$A$1:$R$25,O$3,$D25)</f>
        <v>2.2800000000000002</v>
      </c>
    </row>
    <row r="26" spans="1:15" ht="12.75">
      <c r="A26">
        <v>330</v>
      </c>
      <c r="B26" s="157">
        <f t="shared" si="1"/>
        <v>14.28</v>
      </c>
      <c r="D26" s="148">
        <f t="shared" si="2"/>
        <v>22</v>
      </c>
      <c r="E26" s="154">
        <f>BILINTERP(SailGribPolarFile!$A$1:$R$25,E$3,$D26)</f>
        <v>1.1800000000000002</v>
      </c>
      <c r="F26" s="154">
        <f>BILINTERP(SailGribPolarFile!$A$1:$R$25,F$3,$D26)</f>
        <v>1.82</v>
      </c>
      <c r="G26" s="154">
        <f>BILINTERP(SailGribPolarFile!$A$1:$R$25,G$3,$D26)</f>
        <v>2.2600000000000002</v>
      </c>
      <c r="H26" s="154">
        <f>BILINTERP(SailGribPolarFile!$A$1:$R$25,H$3,$D26)</f>
        <v>2.66</v>
      </c>
      <c r="I26" s="154">
        <f>BILINTERP(SailGribPolarFile!$A$1:$R$25,I$3,$D26)</f>
        <v>2.8000000000000003</v>
      </c>
      <c r="J26" s="154">
        <f>BILINTERP(SailGribPolarFile!$A$1:$R$25,J$3,$D26)</f>
        <v>3</v>
      </c>
      <c r="K26" s="154">
        <f>BILINTERP(SailGribPolarFile!$A$1:$R$25,K$3,$D26)</f>
        <v>3.04</v>
      </c>
      <c r="L26" s="154">
        <f>BILINTERP(SailGribPolarFile!$A$1:$R$25,L$3,$D26)</f>
        <v>3.1</v>
      </c>
      <c r="M26" s="154">
        <f>BILINTERP(SailGribPolarFile!$A$1:$R$25,M$3,$D26)</f>
        <v>3.1</v>
      </c>
      <c r="N26" s="154">
        <f>BILINTERP(SailGribPolarFile!$A$1:$R$25,N$3,$D26)</f>
        <v>2.9000000000000004</v>
      </c>
      <c r="O26" s="154">
        <f>BILINTERP(SailGribPolarFile!$A$1:$R$25,O$3,$D26)</f>
        <v>2.3600000000000003</v>
      </c>
    </row>
    <row r="27" spans="1:15" ht="12.75">
      <c r="A27">
        <v>345</v>
      </c>
      <c r="B27" s="157">
        <f t="shared" si="1"/>
        <v>14.28</v>
      </c>
      <c r="D27" s="148">
        <f t="shared" si="2"/>
        <v>23</v>
      </c>
      <c r="E27" s="154">
        <f>BILINTERP(SailGribPolarFile!$A$1:$R$25,E$3,$D27)</f>
        <v>1.22</v>
      </c>
      <c r="F27" s="154">
        <f>BILINTERP(SailGribPolarFile!$A$1:$R$25,F$3,$D27)</f>
        <v>1.88</v>
      </c>
      <c r="G27" s="154">
        <f>BILINTERP(SailGribPolarFile!$A$1:$R$25,G$3,$D27)</f>
        <v>2.34</v>
      </c>
      <c r="H27" s="154">
        <f>BILINTERP(SailGribPolarFile!$A$1:$R$25,H$3,$D27)</f>
        <v>2.7399999999999998</v>
      </c>
      <c r="I27" s="154">
        <f>BILINTERP(SailGribPolarFile!$A$1:$R$25,I$3,$D27)</f>
        <v>2.9</v>
      </c>
      <c r="J27" s="154">
        <f>BILINTERP(SailGribPolarFile!$A$1:$R$25,J$3,$D27)</f>
        <v>3.0999999999999996</v>
      </c>
      <c r="K27" s="154">
        <f>BILINTERP(SailGribPolarFile!$A$1:$R$25,K$3,$D27)</f>
        <v>3.1599999999999997</v>
      </c>
      <c r="L27" s="154">
        <f>BILINTERP(SailGribPolarFile!$A$1:$R$25,L$3,$D27)</f>
        <v>3.1999999999999997</v>
      </c>
      <c r="M27" s="154">
        <f>BILINTERP(SailGribPolarFile!$A$1:$R$25,M$3,$D27)</f>
        <v>3.1999999999999997</v>
      </c>
      <c r="N27" s="154">
        <f>BILINTERP(SailGribPolarFile!$A$1:$R$25,N$3,$D27)</f>
        <v>3</v>
      </c>
      <c r="O27" s="154">
        <f>BILINTERP(SailGribPolarFile!$A$1:$R$25,O$3,$D27)</f>
        <v>2.44</v>
      </c>
    </row>
    <row r="28" spans="2:15" ht="12.75">
      <c r="B28" s="154"/>
      <c r="D28" s="148">
        <f t="shared" si="2"/>
        <v>24</v>
      </c>
      <c r="E28" s="154">
        <f>BILINTERP(SailGribPolarFile!$A$1:$R$25,E$3,$D28)</f>
        <v>1.26</v>
      </c>
      <c r="F28" s="154">
        <f>BILINTERP(SailGribPolarFile!$A$1:$R$25,F$3,$D28)</f>
        <v>1.94</v>
      </c>
      <c r="G28" s="154">
        <f>BILINTERP(SailGribPolarFile!$A$1:$R$25,G$3,$D28)</f>
        <v>2.42</v>
      </c>
      <c r="H28" s="154">
        <f>BILINTERP(SailGribPolarFile!$A$1:$R$25,H$3,$D28)</f>
        <v>2.82</v>
      </c>
      <c r="I28" s="154">
        <f>BILINTERP(SailGribPolarFile!$A$1:$R$25,I$3,$D28)</f>
        <v>3</v>
      </c>
      <c r="J28" s="154">
        <f>BILINTERP(SailGribPolarFile!$A$1:$R$25,J$3,$D28)</f>
        <v>3.1999999999999997</v>
      </c>
      <c r="K28" s="154">
        <f>BILINTERP(SailGribPolarFile!$A$1:$R$25,K$3,$D28)</f>
        <v>3.28</v>
      </c>
      <c r="L28" s="154">
        <f>BILINTERP(SailGribPolarFile!$A$1:$R$25,L$3,$D28)</f>
        <v>3.3</v>
      </c>
      <c r="M28" s="154">
        <f>BILINTERP(SailGribPolarFile!$A$1:$R$25,M$3,$D28)</f>
        <v>3.3</v>
      </c>
      <c r="N28" s="154">
        <f>BILINTERP(SailGribPolarFile!$A$1:$R$25,N$3,$D28)</f>
        <v>3.1</v>
      </c>
      <c r="O28" s="154">
        <f>BILINTERP(SailGribPolarFile!$A$1:$R$25,O$3,$D28)</f>
        <v>2.52</v>
      </c>
    </row>
    <row r="29" spans="2:15" ht="12.75">
      <c r="B29" s="154"/>
      <c r="D29" s="148">
        <f t="shared" si="2"/>
        <v>25</v>
      </c>
      <c r="E29" s="154">
        <f>BILINTERP(SailGribPolarFile!$A$1:$R$25,E$3,$D29)</f>
        <v>1.3</v>
      </c>
      <c r="F29" s="154">
        <f>BILINTERP(SailGribPolarFile!$A$1:$R$25,F$3,$D29)</f>
        <v>2</v>
      </c>
      <c r="G29" s="154">
        <f>BILINTERP(SailGribPolarFile!$A$1:$R$25,G$3,$D29)</f>
        <v>2.5</v>
      </c>
      <c r="H29" s="154">
        <f>BILINTERP(SailGribPolarFile!$A$1:$R$25,H$3,$D29)</f>
        <v>2.9</v>
      </c>
      <c r="I29" s="154">
        <f>BILINTERP(SailGribPolarFile!$A$1:$R$25,I$3,$D29)</f>
        <v>3.1</v>
      </c>
      <c r="J29" s="154">
        <f>BILINTERP(SailGribPolarFile!$A$1:$R$25,J$3,$D29)</f>
        <v>3.3</v>
      </c>
      <c r="K29" s="154">
        <f>BILINTERP(SailGribPolarFile!$A$1:$R$25,K$3,$D29)</f>
        <v>3.4</v>
      </c>
      <c r="L29" s="154">
        <f>BILINTERP(SailGribPolarFile!$A$1:$R$25,L$3,$D29)</f>
        <v>3.4</v>
      </c>
      <c r="M29" s="154">
        <f>BILINTERP(SailGribPolarFile!$A$1:$R$25,M$3,$D29)</f>
        <v>3.4</v>
      </c>
      <c r="N29" s="154">
        <f>BILINTERP(SailGribPolarFile!$A$1:$R$25,N$3,$D29)</f>
        <v>3.2</v>
      </c>
      <c r="O29" s="154">
        <f>BILINTERP(SailGribPolarFile!$A$1:$R$25,O$3,$D29)</f>
        <v>2.6</v>
      </c>
    </row>
    <row r="30" spans="2:15" ht="12.75">
      <c r="B30" s="154"/>
      <c r="D30" s="148">
        <f t="shared" si="2"/>
        <v>26</v>
      </c>
      <c r="E30" s="154">
        <f>BILINTERP(SailGribPolarFile!$A$1:$R$25,E$3,$D30)</f>
        <v>1.4285714285714286</v>
      </c>
      <c r="F30" s="154">
        <f>BILINTERP(SailGribPolarFile!$A$1:$R$25,F$3,$D30)</f>
        <v>2.1857142857142855</v>
      </c>
      <c r="G30" s="154">
        <f>BILINTERP(SailGribPolarFile!$A$1:$R$25,G$3,$D30)</f>
        <v>2.742857142857143</v>
      </c>
      <c r="H30" s="154">
        <f>BILINTERP(SailGribPolarFile!$A$1:$R$25,H$3,$D30)</f>
        <v>3.1857142857142855</v>
      </c>
      <c r="I30" s="154">
        <f>BILINTERP(SailGribPolarFile!$A$1:$R$25,I$3,$D30)</f>
        <v>3.4</v>
      </c>
      <c r="J30" s="154">
        <f>BILINTERP(SailGribPolarFile!$A$1:$R$25,J$3,$D30)</f>
        <v>3.6142857142857143</v>
      </c>
      <c r="K30" s="154">
        <f>BILINTERP(SailGribPolarFile!$A$1:$R$25,K$3,$D30)</f>
        <v>3.714285714285714</v>
      </c>
      <c r="L30" s="154">
        <f>BILINTERP(SailGribPolarFile!$A$1:$R$25,L$3,$D30)</f>
        <v>3.7285714285714286</v>
      </c>
      <c r="M30" s="154">
        <f>BILINTERP(SailGribPolarFile!$A$1:$R$25,M$3,$D30)</f>
        <v>3.7285714285714286</v>
      </c>
      <c r="N30" s="154">
        <f>BILINTERP(SailGribPolarFile!$A$1:$R$25,N$3,$D30)</f>
        <v>3.5142857142857147</v>
      </c>
      <c r="O30" s="154">
        <f>BILINTERP(SailGribPolarFile!$A$1:$R$25,O$3,$D30)</f>
        <v>2.842857142857143</v>
      </c>
    </row>
    <row r="31" spans="2:15" ht="12.75">
      <c r="B31" s="154"/>
      <c r="D31" s="148">
        <f t="shared" si="2"/>
        <v>27</v>
      </c>
      <c r="E31" s="154">
        <f>BILINTERP(SailGribPolarFile!$A$1:$R$25,E$3,$D31)</f>
        <v>1.5571428571428572</v>
      </c>
      <c r="F31" s="154">
        <f>BILINTERP(SailGribPolarFile!$A$1:$R$25,F$3,$D31)</f>
        <v>2.3714285714285714</v>
      </c>
      <c r="G31" s="154">
        <f>BILINTERP(SailGribPolarFile!$A$1:$R$25,G$3,$D31)</f>
        <v>2.9857142857142858</v>
      </c>
      <c r="H31" s="154">
        <f>BILINTERP(SailGribPolarFile!$A$1:$R$25,H$3,$D31)</f>
        <v>3.4714285714285715</v>
      </c>
      <c r="I31" s="154">
        <f>BILINTERP(SailGribPolarFile!$A$1:$R$25,I$3,$D31)</f>
        <v>3.7</v>
      </c>
      <c r="J31" s="154">
        <f>BILINTERP(SailGribPolarFile!$A$1:$R$25,J$3,$D31)</f>
        <v>3.9285714285714284</v>
      </c>
      <c r="K31" s="154">
        <f>BILINTERP(SailGribPolarFile!$A$1:$R$25,K$3,$D31)</f>
        <v>4.0285714285714285</v>
      </c>
      <c r="L31" s="154">
        <f>BILINTERP(SailGribPolarFile!$A$1:$R$25,L$3,$D31)</f>
        <v>4.057142857142857</v>
      </c>
      <c r="M31" s="154">
        <f>BILINTERP(SailGribPolarFile!$A$1:$R$25,M$3,$D31)</f>
        <v>4.057142857142857</v>
      </c>
      <c r="N31" s="154">
        <f>BILINTERP(SailGribPolarFile!$A$1:$R$25,N$3,$D31)</f>
        <v>3.8285714285714287</v>
      </c>
      <c r="O31" s="154">
        <f>BILINTERP(SailGribPolarFile!$A$1:$R$25,O$3,$D31)</f>
        <v>3.085714285714286</v>
      </c>
    </row>
    <row r="32" spans="4:15" ht="12.75">
      <c r="D32" s="148">
        <f t="shared" si="2"/>
        <v>28</v>
      </c>
      <c r="E32" s="154">
        <f>BILINTERP(SailGribPolarFile!$A$1:$R$25,E$3,$D32)</f>
        <v>1.6857142857142857</v>
      </c>
      <c r="F32" s="154">
        <f>BILINTERP(SailGribPolarFile!$A$1:$R$25,F$3,$D32)</f>
        <v>2.557142857142857</v>
      </c>
      <c r="G32" s="154">
        <f>BILINTERP(SailGribPolarFile!$A$1:$R$25,G$3,$D32)</f>
        <v>3.2285714285714286</v>
      </c>
      <c r="H32" s="154">
        <f>BILINTERP(SailGribPolarFile!$A$1:$R$25,H$3,$D32)</f>
        <v>3.757142857142857</v>
      </c>
      <c r="I32" s="154">
        <f>BILINTERP(SailGribPolarFile!$A$1:$R$25,I$3,$D32)</f>
        <v>4</v>
      </c>
      <c r="J32" s="154">
        <f>BILINTERP(SailGribPolarFile!$A$1:$R$25,J$3,$D32)</f>
        <v>4.242857142857143</v>
      </c>
      <c r="K32" s="154">
        <f>BILINTERP(SailGribPolarFile!$A$1:$R$25,K$3,$D32)</f>
        <v>4.3428571428571425</v>
      </c>
      <c r="L32" s="154">
        <f>BILINTERP(SailGribPolarFile!$A$1:$R$25,L$3,$D32)</f>
        <v>4.385714285714286</v>
      </c>
      <c r="M32" s="154">
        <f>BILINTERP(SailGribPolarFile!$A$1:$R$25,M$3,$D32)</f>
        <v>4.385714285714286</v>
      </c>
      <c r="N32" s="154">
        <f>BILINTERP(SailGribPolarFile!$A$1:$R$25,N$3,$D32)</f>
        <v>4.142857142857143</v>
      </c>
      <c r="O32" s="154">
        <f>BILINTERP(SailGribPolarFile!$A$1:$R$25,O$3,$D32)</f>
        <v>3.3285714285714283</v>
      </c>
    </row>
    <row r="33" spans="4:15" ht="12.75">
      <c r="D33" s="148">
        <f t="shared" si="2"/>
        <v>29</v>
      </c>
      <c r="E33" s="154">
        <f>BILINTERP(SailGribPolarFile!$A$1:$R$25,E$3,$D33)</f>
        <v>1.8142857142857143</v>
      </c>
      <c r="F33" s="154">
        <f>BILINTERP(SailGribPolarFile!$A$1:$R$25,F$3,$D33)</f>
        <v>2.742857142857143</v>
      </c>
      <c r="G33" s="154">
        <f>BILINTERP(SailGribPolarFile!$A$1:$R$25,G$3,$D33)</f>
        <v>3.4714285714285715</v>
      </c>
      <c r="H33" s="154">
        <f>BILINTERP(SailGribPolarFile!$A$1:$R$25,H$3,$D33)</f>
        <v>4.042857142857143</v>
      </c>
      <c r="I33" s="154">
        <f>BILINTERP(SailGribPolarFile!$A$1:$R$25,I$3,$D33)</f>
        <v>4.3</v>
      </c>
      <c r="J33" s="154">
        <f>BILINTERP(SailGribPolarFile!$A$1:$R$25,J$3,$D33)</f>
        <v>4.557142857142857</v>
      </c>
      <c r="K33" s="154">
        <f>BILINTERP(SailGribPolarFile!$A$1:$R$25,K$3,$D33)</f>
        <v>4.657142857142857</v>
      </c>
      <c r="L33" s="154">
        <f>BILINTERP(SailGribPolarFile!$A$1:$R$25,L$3,$D33)</f>
        <v>4.714285714285714</v>
      </c>
      <c r="M33" s="154">
        <f>BILINTERP(SailGribPolarFile!$A$1:$R$25,M$3,$D33)</f>
        <v>4.714285714285714</v>
      </c>
      <c r="N33" s="154">
        <f>BILINTERP(SailGribPolarFile!$A$1:$R$25,N$3,$D33)</f>
        <v>4.457142857142857</v>
      </c>
      <c r="O33" s="154">
        <f>BILINTERP(SailGribPolarFile!$A$1:$R$25,O$3,$D33)</f>
        <v>3.571428571428571</v>
      </c>
    </row>
    <row r="34" spans="4:15" ht="12.75">
      <c r="D34" s="148">
        <f t="shared" si="2"/>
        <v>30</v>
      </c>
      <c r="E34" s="154">
        <f>BILINTERP(SailGribPolarFile!$A$1:$R$25,E$3,$D34)</f>
        <v>1.942857142857143</v>
      </c>
      <c r="F34" s="154">
        <f>BILINTERP(SailGribPolarFile!$A$1:$R$25,F$3,$D34)</f>
        <v>2.9285714285714284</v>
      </c>
      <c r="G34" s="154">
        <f>BILINTERP(SailGribPolarFile!$A$1:$R$25,G$3,$D34)</f>
        <v>3.7142857142857144</v>
      </c>
      <c r="H34" s="154">
        <f>BILINTERP(SailGribPolarFile!$A$1:$R$25,H$3,$D34)</f>
        <v>4.328571428571429</v>
      </c>
      <c r="I34" s="154">
        <f>BILINTERP(SailGribPolarFile!$A$1:$R$25,I$3,$D34)</f>
        <v>4.6000000000000005</v>
      </c>
      <c r="J34" s="154">
        <f>BILINTERP(SailGribPolarFile!$A$1:$R$25,J$3,$D34)</f>
        <v>4.871428571428571</v>
      </c>
      <c r="K34" s="154">
        <f>BILINTERP(SailGribPolarFile!$A$1:$R$25,K$3,$D34)</f>
        <v>4.9714285714285715</v>
      </c>
      <c r="L34" s="154">
        <f>BILINTERP(SailGribPolarFile!$A$1:$R$25,L$3,$D34)</f>
        <v>5.042857142857143</v>
      </c>
      <c r="M34" s="154">
        <f>BILINTERP(SailGribPolarFile!$A$1:$R$25,M$3,$D34)</f>
        <v>5.042857142857143</v>
      </c>
      <c r="N34" s="154">
        <f>BILINTERP(SailGribPolarFile!$A$1:$R$25,N$3,$D34)</f>
        <v>4.771428571428571</v>
      </c>
      <c r="O34" s="154">
        <f>BILINTERP(SailGribPolarFile!$A$1:$R$25,O$3,$D34)</f>
        <v>3.814285714285714</v>
      </c>
    </row>
    <row r="35" spans="4:15" ht="12.75">
      <c r="D35" s="148">
        <f t="shared" si="2"/>
        <v>31</v>
      </c>
      <c r="E35" s="154">
        <f>BILINTERP(SailGribPolarFile!$A$1:$R$25,E$3,$D35)</f>
        <v>2.0714285714285716</v>
      </c>
      <c r="F35" s="154">
        <f>BILINTERP(SailGribPolarFile!$A$1:$R$25,F$3,$D35)</f>
        <v>3.114285714285714</v>
      </c>
      <c r="G35" s="154">
        <f>BILINTERP(SailGribPolarFile!$A$1:$R$25,G$3,$D35)</f>
        <v>3.9571428571428573</v>
      </c>
      <c r="H35" s="154">
        <f>BILINTERP(SailGribPolarFile!$A$1:$R$25,H$3,$D35)</f>
        <v>4.614285714285715</v>
      </c>
      <c r="I35" s="154">
        <f>BILINTERP(SailGribPolarFile!$A$1:$R$25,I$3,$D35)</f>
        <v>4.9</v>
      </c>
      <c r="J35" s="154">
        <f>BILINTERP(SailGribPolarFile!$A$1:$R$25,J$3,$D35)</f>
        <v>5.185714285714286</v>
      </c>
      <c r="K35" s="154">
        <f>BILINTERP(SailGribPolarFile!$A$1:$R$25,K$3,$D35)</f>
        <v>5.285714285714286</v>
      </c>
      <c r="L35" s="154">
        <f>BILINTERP(SailGribPolarFile!$A$1:$R$25,L$3,$D35)</f>
        <v>5.371428571428572</v>
      </c>
      <c r="M35" s="154">
        <f>BILINTERP(SailGribPolarFile!$A$1:$R$25,M$3,$D35)</f>
        <v>5.371428571428572</v>
      </c>
      <c r="N35" s="154">
        <f>BILINTERP(SailGribPolarFile!$A$1:$R$25,N$3,$D35)</f>
        <v>5.085714285714286</v>
      </c>
      <c r="O35" s="154">
        <f>BILINTERP(SailGribPolarFile!$A$1:$R$25,O$3,$D35)</f>
        <v>4.057142857142857</v>
      </c>
    </row>
    <row r="36" spans="4:15" ht="12.75">
      <c r="D36" s="148">
        <f t="shared" si="2"/>
        <v>32</v>
      </c>
      <c r="E36" s="154">
        <f>BILINTERP(SailGribPolarFile!$A$1:$R$25,E$3,$D36)</f>
        <v>2.2</v>
      </c>
      <c r="F36" s="154">
        <f>BILINTERP(SailGribPolarFile!$A$1:$R$25,F$3,$D36)</f>
        <v>3.3</v>
      </c>
      <c r="G36" s="154">
        <f>BILINTERP(SailGribPolarFile!$A$1:$R$25,G$3,$D36)</f>
        <v>4.2</v>
      </c>
      <c r="H36" s="154">
        <f>BILINTERP(SailGribPolarFile!$A$1:$R$25,H$3,$D36)</f>
        <v>4.9</v>
      </c>
      <c r="I36" s="154">
        <f>BILINTERP(SailGribPolarFile!$A$1:$R$25,I$3,$D36)</f>
        <v>5.2</v>
      </c>
      <c r="J36" s="154">
        <f>BILINTERP(SailGribPolarFile!$A$1:$R$25,J$3,$D36)</f>
        <v>5.5</v>
      </c>
      <c r="K36" s="154">
        <f>BILINTERP(SailGribPolarFile!$A$1:$R$25,K$3,$D36)</f>
        <v>5.6</v>
      </c>
      <c r="L36" s="154">
        <f>BILINTERP(SailGribPolarFile!$A$1:$R$25,L$3,$D36)</f>
        <v>5.7</v>
      </c>
      <c r="M36" s="154">
        <f>BILINTERP(SailGribPolarFile!$A$1:$R$25,M$3,$D36)</f>
        <v>5.7</v>
      </c>
      <c r="N36" s="154">
        <f>BILINTERP(SailGribPolarFile!$A$1:$R$25,N$3,$D36)</f>
        <v>5.4</v>
      </c>
      <c r="O36" s="154">
        <f>BILINTERP(SailGribPolarFile!$A$1:$R$25,O$3,$D36)</f>
        <v>4.3</v>
      </c>
    </row>
    <row r="37" spans="4:15" ht="12.75">
      <c r="D37" s="148">
        <f t="shared" si="2"/>
        <v>33</v>
      </c>
      <c r="E37" s="154">
        <f>BILINTERP(SailGribPolarFile!$A$1:$R$25,E$3,$D37)</f>
        <v>2.3000000000000003</v>
      </c>
      <c r="F37" s="154">
        <f>BILINTERP(SailGribPolarFile!$A$1:$R$25,F$3,$D37)</f>
        <v>3.4499999999999997</v>
      </c>
      <c r="G37" s="154">
        <f>BILINTERP(SailGribPolarFile!$A$1:$R$25,G$3,$D37)</f>
        <v>4.35</v>
      </c>
      <c r="H37" s="154">
        <f>BILINTERP(SailGribPolarFile!$A$1:$R$25,H$3,$D37)</f>
        <v>5.025</v>
      </c>
      <c r="I37" s="154">
        <f>BILINTERP(SailGribPolarFile!$A$1:$R$25,I$3,$D37)</f>
        <v>5.325</v>
      </c>
      <c r="J37" s="154">
        <f>BILINTERP(SailGribPolarFile!$A$1:$R$25,J$3,$D37)</f>
        <v>5.6</v>
      </c>
      <c r="K37" s="154">
        <f>BILINTERP(SailGribPolarFile!$A$1:$R$25,K$3,$D37)</f>
        <v>5.699999999999999</v>
      </c>
      <c r="L37" s="154">
        <f>BILINTERP(SailGribPolarFile!$A$1:$R$25,L$3,$D37)</f>
        <v>5.825</v>
      </c>
      <c r="M37" s="154">
        <f>BILINTERP(SailGribPolarFile!$A$1:$R$25,M$3,$D37)</f>
        <v>5.825</v>
      </c>
      <c r="N37" s="154">
        <f>BILINTERP(SailGribPolarFile!$A$1:$R$25,N$3,$D37)</f>
        <v>5.575</v>
      </c>
      <c r="O37" s="154">
        <f>BILINTERP(SailGribPolarFile!$A$1:$R$25,O$3,$D37)</f>
        <v>4.675</v>
      </c>
    </row>
    <row r="38" spans="4:15" ht="12.75">
      <c r="D38" s="148">
        <f t="shared" si="2"/>
        <v>34</v>
      </c>
      <c r="E38" s="154">
        <f>BILINTERP(SailGribPolarFile!$A$1:$R$25,E$3,$D38)</f>
        <v>2.4000000000000004</v>
      </c>
      <c r="F38" s="154">
        <f>BILINTERP(SailGribPolarFile!$A$1:$R$25,F$3,$D38)</f>
        <v>3.5999999999999996</v>
      </c>
      <c r="G38" s="154">
        <f>BILINTERP(SailGribPolarFile!$A$1:$R$25,G$3,$D38)</f>
        <v>4.5</v>
      </c>
      <c r="H38" s="154">
        <f>BILINTERP(SailGribPolarFile!$A$1:$R$25,H$3,$D38)</f>
        <v>5.15</v>
      </c>
      <c r="I38" s="154">
        <f>BILINTERP(SailGribPolarFile!$A$1:$R$25,I$3,$D38)</f>
        <v>5.45</v>
      </c>
      <c r="J38" s="154">
        <f>BILINTERP(SailGribPolarFile!$A$1:$R$25,J$3,$D38)</f>
        <v>5.7</v>
      </c>
      <c r="K38" s="154">
        <f>BILINTERP(SailGribPolarFile!$A$1:$R$25,K$3,$D38)</f>
        <v>5.8</v>
      </c>
      <c r="L38" s="154">
        <f>BILINTERP(SailGribPolarFile!$A$1:$R$25,L$3,$D38)</f>
        <v>5.95</v>
      </c>
      <c r="M38" s="154">
        <f>BILINTERP(SailGribPolarFile!$A$1:$R$25,M$3,$D38)</f>
        <v>5.95</v>
      </c>
      <c r="N38" s="154">
        <f>BILINTERP(SailGribPolarFile!$A$1:$R$25,N$3,$D38)</f>
        <v>5.75</v>
      </c>
      <c r="O38" s="154">
        <f>BILINTERP(SailGribPolarFile!$A$1:$R$25,O$3,$D38)</f>
        <v>5.05</v>
      </c>
    </row>
    <row r="39" spans="4:15" ht="12.75">
      <c r="D39" s="148">
        <f t="shared" si="2"/>
        <v>35</v>
      </c>
      <c r="E39" s="154">
        <f>BILINTERP(SailGribPolarFile!$A$1:$R$25,E$3,$D39)</f>
        <v>2.5</v>
      </c>
      <c r="F39" s="154">
        <f>BILINTERP(SailGribPolarFile!$A$1:$R$25,F$3,$D39)</f>
        <v>3.75</v>
      </c>
      <c r="G39" s="154">
        <f>BILINTERP(SailGribPolarFile!$A$1:$R$25,G$3,$D39)</f>
        <v>4.65</v>
      </c>
      <c r="H39" s="154">
        <f>BILINTERP(SailGribPolarFile!$A$1:$R$25,H$3,$D39)</f>
        <v>5.275</v>
      </c>
      <c r="I39" s="154">
        <f>BILINTERP(SailGribPolarFile!$A$1:$R$25,I$3,$D39)</f>
        <v>5.575</v>
      </c>
      <c r="J39" s="154">
        <f>BILINTERP(SailGribPolarFile!$A$1:$R$25,J$3,$D39)</f>
        <v>5.800000000000001</v>
      </c>
      <c r="K39" s="154">
        <f>BILINTERP(SailGribPolarFile!$A$1:$R$25,K$3,$D39)</f>
        <v>5.9</v>
      </c>
      <c r="L39" s="154">
        <f>BILINTERP(SailGribPolarFile!$A$1:$R$25,L$3,$D39)</f>
        <v>6.075</v>
      </c>
      <c r="M39" s="154">
        <f>BILINTERP(SailGribPolarFile!$A$1:$R$25,M$3,$D39)</f>
        <v>6.075</v>
      </c>
      <c r="N39" s="154">
        <f>BILINTERP(SailGribPolarFile!$A$1:$R$25,N$3,$D39)</f>
        <v>5.925</v>
      </c>
      <c r="O39" s="154">
        <f>BILINTERP(SailGribPolarFile!$A$1:$R$25,O$3,$D39)</f>
        <v>5.425</v>
      </c>
    </row>
    <row r="40" spans="4:15" ht="12.75">
      <c r="D40" s="148">
        <f t="shared" si="2"/>
        <v>36</v>
      </c>
      <c r="E40" s="154">
        <f>BILINTERP(SailGribPolarFile!$A$1:$R$25,E$3,$D40)</f>
        <v>2.6</v>
      </c>
      <c r="F40" s="154">
        <f>BILINTERP(SailGribPolarFile!$A$1:$R$25,F$3,$D40)</f>
        <v>3.9</v>
      </c>
      <c r="G40" s="154">
        <f>BILINTERP(SailGribPolarFile!$A$1:$R$25,G$3,$D40)</f>
        <v>4.8</v>
      </c>
      <c r="H40" s="154">
        <f>BILINTERP(SailGribPolarFile!$A$1:$R$25,H$3,$D40)</f>
        <v>5.4</v>
      </c>
      <c r="I40" s="154">
        <f>BILINTERP(SailGribPolarFile!$A$1:$R$25,I$3,$D40)</f>
        <v>5.7</v>
      </c>
      <c r="J40" s="154">
        <f>BILINTERP(SailGribPolarFile!$A$1:$R$25,J$3,$D40)</f>
        <v>5.9</v>
      </c>
      <c r="K40" s="154">
        <f>BILINTERP(SailGribPolarFile!$A$1:$R$25,K$3,$D40)</f>
        <v>6</v>
      </c>
      <c r="L40" s="154">
        <f>BILINTERP(SailGribPolarFile!$A$1:$R$25,L$3,$D40)</f>
        <v>6.2</v>
      </c>
      <c r="M40" s="154">
        <f>BILINTERP(SailGribPolarFile!$A$1:$R$25,M$3,$D40)</f>
        <v>6.2</v>
      </c>
      <c r="N40" s="154">
        <f>BILINTERP(SailGribPolarFile!$A$1:$R$25,N$3,$D40)</f>
        <v>6.1</v>
      </c>
      <c r="O40" s="154">
        <f>BILINTERP(SailGribPolarFile!$A$1:$R$25,O$3,$D40)</f>
        <v>5.8</v>
      </c>
    </row>
    <row r="41" spans="4:15" ht="12.75">
      <c r="D41" s="148">
        <f t="shared" si="2"/>
        <v>37</v>
      </c>
      <c r="E41" s="154">
        <f>BILINTERP(SailGribPolarFile!$A$1:$R$25,E$3,$D41)</f>
        <v>2.7</v>
      </c>
      <c r="F41" s="154">
        <f>BILINTERP(SailGribPolarFile!$A$1:$R$25,F$3,$D41)</f>
        <v>4</v>
      </c>
      <c r="G41" s="154">
        <f>BILINTERP(SailGribPolarFile!$A$1:$R$25,G$3,$D41)</f>
        <v>4.9</v>
      </c>
      <c r="H41" s="154">
        <f>BILINTERP(SailGribPolarFile!$A$1:$R$25,H$3,$D41)</f>
        <v>5.5</v>
      </c>
      <c r="I41" s="154">
        <f>BILINTERP(SailGribPolarFile!$A$1:$R$25,I$3,$D41)</f>
        <v>5.8</v>
      </c>
      <c r="J41" s="154">
        <f>BILINTERP(SailGribPolarFile!$A$1:$R$25,J$3,$D41)</f>
        <v>5.9750000000000005</v>
      </c>
      <c r="K41" s="154">
        <f>BILINTERP(SailGribPolarFile!$A$1:$R$25,K$3,$D41)</f>
        <v>6.075</v>
      </c>
      <c r="L41" s="154">
        <f>BILINTERP(SailGribPolarFile!$A$1:$R$25,L$3,$D41)</f>
        <v>6.275</v>
      </c>
      <c r="M41" s="154">
        <f>BILINTERP(SailGribPolarFile!$A$1:$R$25,M$3,$D41)</f>
        <v>6.275</v>
      </c>
      <c r="N41" s="154">
        <f>BILINTERP(SailGribPolarFile!$A$1:$R$25,N$3,$D41)</f>
        <v>6.199999999999999</v>
      </c>
      <c r="O41" s="154">
        <f>BILINTERP(SailGribPolarFile!$A$1:$R$25,O$3,$D41)</f>
        <v>5.925</v>
      </c>
    </row>
    <row r="42" spans="4:15" ht="12.75">
      <c r="D42" s="148">
        <f t="shared" si="2"/>
        <v>38</v>
      </c>
      <c r="E42" s="154">
        <f>BILINTERP(SailGribPolarFile!$A$1:$R$25,E$3,$D42)</f>
        <v>2.8</v>
      </c>
      <c r="F42" s="154">
        <f>BILINTERP(SailGribPolarFile!$A$1:$R$25,F$3,$D42)</f>
        <v>4.1</v>
      </c>
      <c r="G42" s="154">
        <f>BILINTERP(SailGribPolarFile!$A$1:$R$25,G$3,$D42)</f>
        <v>5</v>
      </c>
      <c r="H42" s="154">
        <f>BILINTERP(SailGribPolarFile!$A$1:$R$25,H$3,$D42)</f>
        <v>5.6</v>
      </c>
      <c r="I42" s="154">
        <f>BILINTERP(SailGribPolarFile!$A$1:$R$25,I$3,$D42)</f>
        <v>5.9</v>
      </c>
      <c r="J42" s="154">
        <f>BILINTERP(SailGribPolarFile!$A$1:$R$25,J$3,$D42)</f>
        <v>6.050000000000001</v>
      </c>
      <c r="K42" s="154">
        <f>BILINTERP(SailGribPolarFile!$A$1:$R$25,K$3,$D42)</f>
        <v>6.15</v>
      </c>
      <c r="L42" s="154">
        <f>BILINTERP(SailGribPolarFile!$A$1:$R$25,L$3,$D42)</f>
        <v>6.35</v>
      </c>
      <c r="M42" s="154">
        <f>BILINTERP(SailGribPolarFile!$A$1:$R$25,M$3,$D42)</f>
        <v>6.35</v>
      </c>
      <c r="N42" s="154">
        <f>BILINTERP(SailGribPolarFile!$A$1:$R$25,N$3,$D42)</f>
        <v>6.3</v>
      </c>
      <c r="O42" s="154">
        <f>BILINTERP(SailGribPolarFile!$A$1:$R$25,O$3,$D42)</f>
        <v>6.05</v>
      </c>
    </row>
    <row r="43" spans="4:15" ht="12.75">
      <c r="D43" s="148">
        <f t="shared" si="2"/>
        <v>39</v>
      </c>
      <c r="E43" s="154">
        <f>BILINTERP(SailGribPolarFile!$A$1:$R$25,E$3,$D43)</f>
        <v>2.9</v>
      </c>
      <c r="F43" s="154">
        <f>BILINTERP(SailGribPolarFile!$A$1:$R$25,F$3,$D43)</f>
        <v>4.2</v>
      </c>
      <c r="G43" s="154">
        <f>BILINTERP(SailGribPolarFile!$A$1:$R$25,G$3,$D43)</f>
        <v>5.1</v>
      </c>
      <c r="H43" s="154">
        <f>BILINTERP(SailGribPolarFile!$A$1:$R$25,H$3,$D43)</f>
        <v>5.7</v>
      </c>
      <c r="I43" s="154">
        <f>BILINTERP(SailGribPolarFile!$A$1:$R$25,I$3,$D43)</f>
        <v>6</v>
      </c>
      <c r="J43" s="154">
        <f>BILINTERP(SailGribPolarFile!$A$1:$R$25,J$3,$D43)</f>
        <v>6.125</v>
      </c>
      <c r="K43" s="154">
        <f>BILINTERP(SailGribPolarFile!$A$1:$R$25,K$3,$D43)</f>
        <v>6.225</v>
      </c>
      <c r="L43" s="154">
        <f>BILINTERP(SailGribPolarFile!$A$1:$R$25,L$3,$D43)</f>
        <v>6.425</v>
      </c>
      <c r="M43" s="154">
        <f>BILINTERP(SailGribPolarFile!$A$1:$R$25,M$3,$D43)</f>
        <v>6.425</v>
      </c>
      <c r="N43" s="154">
        <f>BILINTERP(SailGribPolarFile!$A$1:$R$25,N$3,$D43)</f>
        <v>6.4</v>
      </c>
      <c r="O43" s="154">
        <f>BILINTERP(SailGribPolarFile!$A$1:$R$25,O$3,$D43)</f>
        <v>6.175</v>
      </c>
    </row>
    <row r="44" spans="4:15" ht="12.75">
      <c r="D44" s="148">
        <f t="shared" si="2"/>
        <v>40</v>
      </c>
      <c r="E44" s="154">
        <f>BILINTERP(SailGribPolarFile!$A$1:$R$25,E$3,$D44)</f>
        <v>3</v>
      </c>
      <c r="F44" s="154">
        <f>BILINTERP(SailGribPolarFile!$A$1:$R$25,F$3,$D44)</f>
        <v>4.3</v>
      </c>
      <c r="G44" s="154">
        <f>BILINTERP(SailGribPolarFile!$A$1:$R$25,G$3,$D44)</f>
        <v>5.2</v>
      </c>
      <c r="H44" s="154">
        <f>BILINTERP(SailGribPolarFile!$A$1:$R$25,H$3,$D44)</f>
        <v>5.8</v>
      </c>
      <c r="I44" s="154">
        <f>BILINTERP(SailGribPolarFile!$A$1:$R$25,I$3,$D44)</f>
        <v>6.1</v>
      </c>
      <c r="J44" s="154">
        <f>BILINTERP(SailGribPolarFile!$A$1:$R$25,J$3,$D44)</f>
        <v>6.2</v>
      </c>
      <c r="K44" s="154">
        <f>BILINTERP(SailGribPolarFile!$A$1:$R$25,K$3,$D44)</f>
        <v>6.3</v>
      </c>
      <c r="L44" s="154">
        <f>BILINTERP(SailGribPolarFile!$A$1:$R$25,L$3,$D44)</f>
        <v>6.5</v>
      </c>
      <c r="M44" s="154">
        <f>BILINTERP(SailGribPolarFile!$A$1:$R$25,M$3,$D44)</f>
        <v>6.5</v>
      </c>
      <c r="N44" s="154">
        <f>BILINTERP(SailGribPolarFile!$A$1:$R$25,N$3,$D44)</f>
        <v>6.5</v>
      </c>
      <c r="O44" s="154">
        <f>BILINTERP(SailGribPolarFile!$A$1:$R$25,O$3,$D44)</f>
        <v>6.3</v>
      </c>
    </row>
    <row r="45" spans="4:15" ht="12.75">
      <c r="D45" s="148">
        <f t="shared" si="2"/>
        <v>41</v>
      </c>
      <c r="E45" s="154">
        <f>BILINTERP(SailGribPolarFile!$A$1:$R$25,E$3,$D45)</f>
        <v>3.06</v>
      </c>
      <c r="F45" s="154">
        <f>BILINTERP(SailGribPolarFile!$A$1:$R$25,F$3,$D45)</f>
        <v>4.38</v>
      </c>
      <c r="G45" s="154">
        <f>BILINTERP(SailGribPolarFile!$A$1:$R$25,G$3,$D45)</f>
        <v>5.3</v>
      </c>
      <c r="H45" s="154">
        <f>BILINTERP(SailGribPolarFile!$A$1:$R$25,H$3,$D45)</f>
        <v>5.859999999999999</v>
      </c>
      <c r="I45" s="154">
        <f>BILINTERP(SailGribPolarFile!$A$1:$R$25,I$3,$D45)</f>
        <v>6.16</v>
      </c>
      <c r="J45" s="154">
        <f>BILINTERP(SailGribPolarFile!$A$1:$R$25,J$3,$D45)</f>
        <v>6.26</v>
      </c>
      <c r="K45" s="154">
        <f>BILINTERP(SailGribPolarFile!$A$1:$R$25,K$3,$D45)</f>
        <v>6.359999999999999</v>
      </c>
      <c r="L45" s="154">
        <f>BILINTERP(SailGribPolarFile!$A$1:$R$25,L$3,$D45)</f>
        <v>6.54</v>
      </c>
      <c r="M45" s="154">
        <f>BILINTERP(SailGribPolarFile!$A$1:$R$25,M$3,$D45)</f>
        <v>6.56</v>
      </c>
      <c r="N45" s="154">
        <f>BILINTERP(SailGribPolarFile!$A$1:$R$25,N$3,$D45)</f>
        <v>6.56</v>
      </c>
      <c r="O45" s="154">
        <f>BILINTERP(SailGribPolarFile!$A$1:$R$25,O$3,$D45)</f>
        <v>6.38</v>
      </c>
    </row>
    <row r="46" spans="4:15" ht="12.75">
      <c r="D46" s="148">
        <f t="shared" si="2"/>
        <v>42</v>
      </c>
      <c r="E46" s="154">
        <f>BILINTERP(SailGribPolarFile!$A$1:$R$25,E$3,$D46)</f>
        <v>3.12</v>
      </c>
      <c r="F46" s="154">
        <f>BILINTERP(SailGribPolarFile!$A$1:$R$25,F$3,$D46)</f>
        <v>4.46</v>
      </c>
      <c r="G46" s="154">
        <f>BILINTERP(SailGribPolarFile!$A$1:$R$25,G$3,$D46)</f>
        <v>5.4</v>
      </c>
      <c r="H46" s="154">
        <f>BILINTERP(SailGribPolarFile!$A$1:$R$25,H$3,$D46)</f>
        <v>5.92</v>
      </c>
      <c r="I46" s="154">
        <f>BILINTERP(SailGribPolarFile!$A$1:$R$25,I$3,$D46)</f>
        <v>6.22</v>
      </c>
      <c r="J46" s="154">
        <f>BILINTERP(SailGribPolarFile!$A$1:$R$25,J$3,$D46)</f>
        <v>6.32</v>
      </c>
      <c r="K46" s="154">
        <f>BILINTERP(SailGribPolarFile!$A$1:$R$25,K$3,$D46)</f>
        <v>6.42</v>
      </c>
      <c r="L46" s="154">
        <f>BILINTERP(SailGribPolarFile!$A$1:$R$25,L$3,$D46)</f>
        <v>6.58</v>
      </c>
      <c r="M46" s="154">
        <f>BILINTERP(SailGribPolarFile!$A$1:$R$25,M$3,$D46)</f>
        <v>6.62</v>
      </c>
      <c r="N46" s="154">
        <f>BILINTERP(SailGribPolarFile!$A$1:$R$25,N$3,$D46)</f>
        <v>6.62</v>
      </c>
      <c r="O46" s="154">
        <f>BILINTERP(SailGribPolarFile!$A$1:$R$25,O$3,$D46)</f>
        <v>6.46</v>
      </c>
    </row>
    <row r="47" spans="4:15" ht="12.75">
      <c r="D47" s="148">
        <f t="shared" si="2"/>
        <v>43</v>
      </c>
      <c r="E47" s="154">
        <f>BILINTERP(SailGribPolarFile!$A$1:$R$25,E$3,$D47)</f>
        <v>3.1799999999999997</v>
      </c>
      <c r="F47" s="154">
        <f>BILINTERP(SailGribPolarFile!$A$1:$R$25,F$3,$D47)</f>
        <v>4.54</v>
      </c>
      <c r="G47" s="154">
        <f>BILINTERP(SailGribPolarFile!$A$1:$R$25,G$3,$D47)</f>
        <v>5.5</v>
      </c>
      <c r="H47" s="154">
        <f>BILINTERP(SailGribPolarFile!$A$1:$R$25,H$3,$D47)</f>
        <v>5.9799999999999995</v>
      </c>
      <c r="I47" s="154">
        <f>BILINTERP(SailGribPolarFile!$A$1:$R$25,I$3,$D47)</f>
        <v>6.28</v>
      </c>
      <c r="J47" s="154">
        <f>BILINTERP(SailGribPolarFile!$A$1:$R$25,J$3,$D47)</f>
        <v>6.38</v>
      </c>
      <c r="K47" s="154">
        <f>BILINTERP(SailGribPolarFile!$A$1:$R$25,K$3,$D47)</f>
        <v>6.4799999999999995</v>
      </c>
      <c r="L47" s="154">
        <f>BILINTERP(SailGribPolarFile!$A$1:$R$25,L$3,$D47)</f>
        <v>6.62</v>
      </c>
      <c r="M47" s="154">
        <f>BILINTERP(SailGribPolarFile!$A$1:$R$25,M$3,$D47)</f>
        <v>6.68</v>
      </c>
      <c r="N47" s="154">
        <f>BILINTERP(SailGribPolarFile!$A$1:$R$25,N$3,$D47)</f>
        <v>6.68</v>
      </c>
      <c r="O47" s="154">
        <f>BILINTERP(SailGribPolarFile!$A$1:$R$25,O$3,$D47)</f>
        <v>6.54</v>
      </c>
    </row>
    <row r="48" spans="4:15" ht="12.75">
      <c r="D48" s="148">
        <f t="shared" si="2"/>
        <v>44</v>
      </c>
      <c r="E48" s="154">
        <f>BILINTERP(SailGribPolarFile!$A$1:$R$25,E$3,$D48)</f>
        <v>3.2399999999999998</v>
      </c>
      <c r="F48" s="154">
        <f>BILINTERP(SailGribPolarFile!$A$1:$R$25,F$3,$D48)</f>
        <v>4.62</v>
      </c>
      <c r="G48" s="154">
        <f>BILINTERP(SailGribPolarFile!$A$1:$R$25,G$3,$D48)</f>
        <v>5.6000000000000005</v>
      </c>
      <c r="H48" s="154">
        <f>BILINTERP(SailGribPolarFile!$A$1:$R$25,H$3,$D48)</f>
        <v>6.04</v>
      </c>
      <c r="I48" s="154">
        <f>BILINTERP(SailGribPolarFile!$A$1:$R$25,I$3,$D48)</f>
        <v>6.34</v>
      </c>
      <c r="J48" s="154">
        <f>BILINTERP(SailGribPolarFile!$A$1:$R$25,J$3,$D48)</f>
        <v>6.44</v>
      </c>
      <c r="K48" s="154">
        <f>BILINTERP(SailGribPolarFile!$A$1:$R$25,K$3,$D48)</f>
        <v>6.54</v>
      </c>
      <c r="L48" s="154">
        <f>BILINTERP(SailGribPolarFile!$A$1:$R$25,L$3,$D48)</f>
        <v>6.66</v>
      </c>
      <c r="M48" s="154">
        <f>BILINTERP(SailGribPolarFile!$A$1:$R$25,M$3,$D48)</f>
        <v>6.74</v>
      </c>
      <c r="N48" s="154">
        <f>BILINTERP(SailGribPolarFile!$A$1:$R$25,N$3,$D48)</f>
        <v>6.74</v>
      </c>
      <c r="O48" s="154">
        <f>BILINTERP(SailGribPolarFile!$A$1:$R$25,O$3,$D48)</f>
        <v>6.62</v>
      </c>
    </row>
    <row r="49" spans="4:15" ht="12.75">
      <c r="D49" s="148">
        <f t="shared" si="2"/>
        <v>45</v>
      </c>
      <c r="E49" s="154">
        <f>BILINTERP(SailGribPolarFile!$A$1:$R$25,E$3,$D49)</f>
        <v>3.3</v>
      </c>
      <c r="F49" s="154">
        <f>BILINTERP(SailGribPolarFile!$A$1:$R$25,F$3,$D49)</f>
        <v>4.7</v>
      </c>
      <c r="G49" s="154">
        <f>BILINTERP(SailGribPolarFile!$A$1:$R$25,G$3,$D49)</f>
        <v>5.7</v>
      </c>
      <c r="H49" s="154">
        <f>BILINTERP(SailGribPolarFile!$A$1:$R$25,H$3,$D49)</f>
        <v>6.1</v>
      </c>
      <c r="I49" s="154">
        <f>BILINTERP(SailGribPolarFile!$A$1:$R$25,I$3,$D49)</f>
        <v>6.4</v>
      </c>
      <c r="J49" s="154">
        <f>BILINTERP(SailGribPolarFile!$A$1:$R$25,J$3,$D49)</f>
        <v>6.5</v>
      </c>
      <c r="K49" s="154">
        <f>BILINTERP(SailGribPolarFile!$A$1:$R$25,K$3,$D49)</f>
        <v>6.6</v>
      </c>
      <c r="L49" s="154">
        <f>BILINTERP(SailGribPolarFile!$A$1:$R$25,L$3,$D49)</f>
        <v>6.7</v>
      </c>
      <c r="M49" s="154">
        <f>BILINTERP(SailGribPolarFile!$A$1:$R$25,M$3,$D49)</f>
        <v>6.8</v>
      </c>
      <c r="N49" s="154">
        <f>BILINTERP(SailGribPolarFile!$A$1:$R$25,N$3,$D49)</f>
        <v>6.8</v>
      </c>
      <c r="O49" s="154">
        <f>BILINTERP(SailGribPolarFile!$A$1:$R$25,O$3,$D49)</f>
        <v>6.7</v>
      </c>
    </row>
    <row r="50" spans="4:15" ht="12.75">
      <c r="D50" s="148">
        <f t="shared" si="2"/>
        <v>46</v>
      </c>
      <c r="E50" s="154">
        <f>BILINTERP(SailGribPolarFile!$A$1:$R$25,E$3,$D50)</f>
        <v>3.357142857142857</v>
      </c>
      <c r="F50" s="154">
        <f>BILINTERP(SailGribPolarFile!$A$1:$R$25,F$3,$D50)</f>
        <v>4.771428571428571</v>
      </c>
      <c r="G50" s="154">
        <f>BILINTERP(SailGribPolarFile!$A$1:$R$25,G$3,$D50)</f>
        <v>5.757142857142857</v>
      </c>
      <c r="H50" s="154">
        <f>BILINTERP(SailGribPolarFile!$A$1:$R$25,H$3,$D50)</f>
        <v>6.157142857142857</v>
      </c>
      <c r="I50" s="154">
        <f>BILINTERP(SailGribPolarFile!$A$1:$R$25,I$3,$D50)</f>
        <v>6.428571428571429</v>
      </c>
      <c r="J50" s="154">
        <f>BILINTERP(SailGribPolarFile!$A$1:$R$25,J$3,$D50)</f>
        <v>6.542857142857143</v>
      </c>
      <c r="K50" s="154">
        <f>BILINTERP(SailGribPolarFile!$A$1:$R$25,K$3,$D50)</f>
        <v>6.642857142857142</v>
      </c>
      <c r="L50" s="154">
        <f>BILINTERP(SailGribPolarFile!$A$1:$R$25,L$3,$D50)</f>
        <v>6.742857142857143</v>
      </c>
      <c r="M50" s="154">
        <f>BILINTERP(SailGribPolarFile!$A$1:$R$25,M$3,$D50)</f>
        <v>6.8428571428571425</v>
      </c>
      <c r="N50" s="154">
        <f>BILINTERP(SailGribPolarFile!$A$1:$R$25,N$3,$D50)</f>
        <v>6.8428571428571425</v>
      </c>
      <c r="O50" s="154">
        <f>BILINTERP(SailGribPolarFile!$A$1:$R$25,O$3,$D50)</f>
        <v>6.757142857142857</v>
      </c>
    </row>
    <row r="51" spans="4:15" ht="12.75">
      <c r="D51" s="148">
        <f t="shared" si="2"/>
        <v>47</v>
      </c>
      <c r="E51" s="154">
        <f>BILINTERP(SailGribPolarFile!$A$1:$R$25,E$3,$D51)</f>
        <v>3.414285714285714</v>
      </c>
      <c r="F51" s="154">
        <f>BILINTERP(SailGribPolarFile!$A$1:$R$25,F$3,$D51)</f>
        <v>4.842857142857143</v>
      </c>
      <c r="G51" s="154">
        <f>BILINTERP(SailGribPolarFile!$A$1:$R$25,G$3,$D51)</f>
        <v>5.814285714285714</v>
      </c>
      <c r="H51" s="154">
        <f>BILINTERP(SailGribPolarFile!$A$1:$R$25,H$3,$D51)</f>
        <v>6.214285714285714</v>
      </c>
      <c r="I51" s="154">
        <f>BILINTERP(SailGribPolarFile!$A$1:$R$25,I$3,$D51)</f>
        <v>6.457142857142857</v>
      </c>
      <c r="J51" s="154">
        <f>BILINTERP(SailGribPolarFile!$A$1:$R$25,J$3,$D51)</f>
        <v>6.585714285714285</v>
      </c>
      <c r="K51" s="154">
        <f>BILINTERP(SailGribPolarFile!$A$1:$R$25,K$3,$D51)</f>
        <v>6.685714285714286</v>
      </c>
      <c r="L51" s="154">
        <f>BILINTERP(SailGribPolarFile!$A$1:$R$25,L$3,$D51)</f>
        <v>6.785714285714286</v>
      </c>
      <c r="M51" s="154">
        <f>BILINTERP(SailGribPolarFile!$A$1:$R$25,M$3,$D51)</f>
        <v>6.885714285714285</v>
      </c>
      <c r="N51" s="154">
        <f>BILINTERP(SailGribPolarFile!$A$1:$R$25,N$3,$D51)</f>
        <v>6.885714285714285</v>
      </c>
      <c r="O51" s="154">
        <f>BILINTERP(SailGribPolarFile!$A$1:$R$25,O$3,$D51)</f>
        <v>6.814285714285714</v>
      </c>
    </row>
    <row r="52" spans="4:15" ht="12.75">
      <c r="D52" s="148">
        <f t="shared" si="2"/>
        <v>48</v>
      </c>
      <c r="E52" s="154">
        <f>BILINTERP(SailGribPolarFile!$A$1:$R$25,E$3,$D52)</f>
        <v>3.4714285714285715</v>
      </c>
      <c r="F52" s="154">
        <f>BILINTERP(SailGribPolarFile!$A$1:$R$25,F$3,$D52)</f>
        <v>4.914285714285715</v>
      </c>
      <c r="G52" s="154">
        <f>BILINTERP(SailGribPolarFile!$A$1:$R$25,G$3,$D52)</f>
        <v>5.871428571428571</v>
      </c>
      <c r="H52" s="154">
        <f>BILINTERP(SailGribPolarFile!$A$1:$R$25,H$3,$D52)</f>
        <v>6.271428571428571</v>
      </c>
      <c r="I52" s="154">
        <f>BILINTERP(SailGribPolarFile!$A$1:$R$25,I$3,$D52)</f>
        <v>6.485714285714286</v>
      </c>
      <c r="J52" s="154">
        <f>BILINTERP(SailGribPolarFile!$A$1:$R$25,J$3,$D52)</f>
        <v>6.628571428571428</v>
      </c>
      <c r="K52" s="154">
        <f>BILINTERP(SailGribPolarFile!$A$1:$R$25,K$3,$D52)</f>
        <v>6.728571428571429</v>
      </c>
      <c r="L52" s="154">
        <f>BILINTERP(SailGribPolarFile!$A$1:$R$25,L$3,$D52)</f>
        <v>6.828571428571428</v>
      </c>
      <c r="M52" s="154">
        <f>BILINTERP(SailGribPolarFile!$A$1:$R$25,M$3,$D52)</f>
        <v>6.928571428571428</v>
      </c>
      <c r="N52" s="154">
        <f>BILINTERP(SailGribPolarFile!$A$1:$R$25,N$3,$D52)</f>
        <v>6.928571428571428</v>
      </c>
      <c r="O52" s="154">
        <f>BILINTERP(SailGribPolarFile!$A$1:$R$25,O$3,$D52)</f>
        <v>6.871428571428571</v>
      </c>
    </row>
    <row r="53" spans="4:15" ht="12.75">
      <c r="D53" s="148">
        <f t="shared" si="2"/>
        <v>49</v>
      </c>
      <c r="E53" s="154">
        <f>BILINTERP(SailGribPolarFile!$A$1:$R$25,E$3,$D53)</f>
        <v>3.5285714285714285</v>
      </c>
      <c r="F53" s="154">
        <f>BILINTERP(SailGribPolarFile!$A$1:$R$25,F$3,$D53)</f>
        <v>4.985714285714286</v>
      </c>
      <c r="G53" s="154">
        <f>BILINTERP(SailGribPolarFile!$A$1:$R$25,G$3,$D53)</f>
        <v>5.928571428571429</v>
      </c>
      <c r="H53" s="154">
        <f>BILINTERP(SailGribPolarFile!$A$1:$R$25,H$3,$D53)</f>
        <v>6.328571428571428</v>
      </c>
      <c r="I53" s="154">
        <f>BILINTERP(SailGribPolarFile!$A$1:$R$25,I$3,$D53)</f>
        <v>6.514285714285714</v>
      </c>
      <c r="J53" s="154">
        <f>BILINTERP(SailGribPolarFile!$A$1:$R$25,J$3,$D53)</f>
        <v>6.671428571428572</v>
      </c>
      <c r="K53" s="154">
        <f>BILINTERP(SailGribPolarFile!$A$1:$R$25,K$3,$D53)</f>
        <v>6.771428571428571</v>
      </c>
      <c r="L53" s="154">
        <f>BILINTERP(SailGribPolarFile!$A$1:$R$25,L$3,$D53)</f>
        <v>6.871428571428572</v>
      </c>
      <c r="M53" s="154">
        <f>BILINTERP(SailGribPolarFile!$A$1:$R$25,M$3,$D53)</f>
        <v>6.9714285714285715</v>
      </c>
      <c r="N53" s="154">
        <f>BILINTERP(SailGribPolarFile!$A$1:$R$25,N$3,$D53)</f>
        <v>6.9714285714285715</v>
      </c>
      <c r="O53" s="154">
        <f>BILINTERP(SailGribPolarFile!$A$1:$R$25,O$3,$D53)</f>
        <v>6.928571428571429</v>
      </c>
    </row>
    <row r="54" spans="4:15" ht="12.75">
      <c r="D54" s="148">
        <f t="shared" si="2"/>
        <v>50</v>
      </c>
      <c r="E54" s="154">
        <f>BILINTERP(SailGribPolarFile!$A$1:$R$25,E$3,$D54)</f>
        <v>3.585714285714286</v>
      </c>
      <c r="F54" s="154">
        <f>BILINTERP(SailGribPolarFile!$A$1:$R$25,F$3,$D54)</f>
        <v>5.057142857142857</v>
      </c>
      <c r="G54" s="154">
        <f>BILINTERP(SailGribPolarFile!$A$1:$R$25,G$3,$D54)</f>
        <v>5.985714285714286</v>
      </c>
      <c r="H54" s="154">
        <f>BILINTERP(SailGribPolarFile!$A$1:$R$25,H$3,$D54)</f>
        <v>6.385714285714285</v>
      </c>
      <c r="I54" s="154">
        <f>BILINTERP(SailGribPolarFile!$A$1:$R$25,I$3,$D54)</f>
        <v>6.542857142857143</v>
      </c>
      <c r="J54" s="154">
        <f>BILINTERP(SailGribPolarFile!$A$1:$R$25,J$3,$D54)</f>
        <v>6.714285714285714</v>
      </c>
      <c r="K54" s="154">
        <f>BILINTERP(SailGribPolarFile!$A$1:$R$25,K$3,$D54)</f>
        <v>6.814285714285714</v>
      </c>
      <c r="L54" s="154">
        <f>BILINTERP(SailGribPolarFile!$A$1:$R$25,L$3,$D54)</f>
        <v>6.914285714285715</v>
      </c>
      <c r="M54" s="154">
        <f>BILINTERP(SailGribPolarFile!$A$1:$R$25,M$3,$D54)</f>
        <v>7.014285714285714</v>
      </c>
      <c r="N54" s="154">
        <f>BILINTERP(SailGribPolarFile!$A$1:$R$25,N$3,$D54)</f>
        <v>7.014285714285714</v>
      </c>
      <c r="O54" s="154">
        <f>BILINTERP(SailGribPolarFile!$A$1:$R$25,O$3,$D54)</f>
        <v>6.985714285714286</v>
      </c>
    </row>
    <row r="55" spans="4:15" ht="12.75">
      <c r="D55" s="148">
        <f t="shared" si="2"/>
        <v>51</v>
      </c>
      <c r="E55" s="154">
        <f>BILINTERP(SailGribPolarFile!$A$1:$R$25,E$3,$D55)</f>
        <v>3.642857142857143</v>
      </c>
      <c r="F55" s="154">
        <f>BILINTERP(SailGribPolarFile!$A$1:$R$25,F$3,$D55)</f>
        <v>5.128571428571429</v>
      </c>
      <c r="G55" s="154">
        <f>BILINTERP(SailGribPolarFile!$A$1:$R$25,G$3,$D55)</f>
        <v>6.042857142857143</v>
      </c>
      <c r="H55" s="154">
        <f>BILINTERP(SailGribPolarFile!$A$1:$R$25,H$3,$D55)</f>
        <v>6.442857142857143</v>
      </c>
      <c r="I55" s="154">
        <f>BILINTERP(SailGribPolarFile!$A$1:$R$25,I$3,$D55)</f>
        <v>6.571428571428571</v>
      </c>
      <c r="J55" s="154">
        <f>BILINTERP(SailGribPolarFile!$A$1:$R$25,J$3,$D55)</f>
        <v>6.757142857142857</v>
      </c>
      <c r="K55" s="154">
        <f>BILINTERP(SailGribPolarFile!$A$1:$R$25,K$3,$D55)</f>
        <v>6.857142857142858</v>
      </c>
      <c r="L55" s="154">
        <f>BILINTERP(SailGribPolarFile!$A$1:$R$25,L$3,$D55)</f>
        <v>6.957142857142857</v>
      </c>
      <c r="M55" s="154">
        <f>BILINTERP(SailGribPolarFile!$A$1:$R$25,M$3,$D55)</f>
        <v>7.057142857142857</v>
      </c>
      <c r="N55" s="154">
        <f>BILINTERP(SailGribPolarFile!$A$1:$R$25,N$3,$D55)</f>
        <v>7.057142857142857</v>
      </c>
      <c r="O55" s="154">
        <f>BILINTERP(SailGribPolarFile!$A$1:$R$25,O$3,$D55)</f>
        <v>7.042857142857143</v>
      </c>
    </row>
    <row r="56" spans="4:15" ht="12.75">
      <c r="D56" s="148">
        <f t="shared" si="2"/>
        <v>52</v>
      </c>
      <c r="E56" s="154">
        <f>BILINTERP(SailGribPolarFile!$A$1:$R$25,E$3,$D56)</f>
        <v>3.7</v>
      </c>
      <c r="F56" s="154">
        <f>BILINTERP(SailGribPolarFile!$A$1:$R$25,F$3,$D56)</f>
        <v>5.2</v>
      </c>
      <c r="G56" s="154">
        <f>BILINTERP(SailGribPolarFile!$A$1:$R$25,G$3,$D56)</f>
        <v>6.1</v>
      </c>
      <c r="H56" s="154">
        <f>BILINTERP(SailGribPolarFile!$A$1:$R$25,H$3,$D56)</f>
        <v>6.5</v>
      </c>
      <c r="I56" s="154">
        <f>BILINTERP(SailGribPolarFile!$A$1:$R$25,I$3,$D56)</f>
        <v>6.6</v>
      </c>
      <c r="J56" s="154">
        <f>BILINTERP(SailGribPolarFile!$A$1:$R$25,J$3,$D56)</f>
        <v>6.8</v>
      </c>
      <c r="K56" s="154">
        <f>BILINTERP(SailGribPolarFile!$A$1:$R$25,K$3,$D56)</f>
        <v>6.9</v>
      </c>
      <c r="L56" s="154">
        <f>BILINTERP(SailGribPolarFile!$A$1:$R$25,L$3,$D56)</f>
        <v>7</v>
      </c>
      <c r="M56" s="154">
        <f>BILINTERP(SailGribPolarFile!$A$1:$R$25,M$3,$D56)</f>
        <v>7.1</v>
      </c>
      <c r="N56" s="154">
        <f>BILINTERP(SailGribPolarFile!$A$1:$R$25,N$3,$D56)</f>
        <v>7.1</v>
      </c>
      <c r="O56" s="154">
        <f>BILINTERP(SailGribPolarFile!$A$1:$R$25,O$3,$D56)</f>
        <v>7.1</v>
      </c>
    </row>
    <row r="57" spans="4:15" ht="12.75">
      <c r="D57" s="148">
        <f t="shared" si="2"/>
        <v>53</v>
      </c>
      <c r="E57" s="154">
        <f>BILINTERP(SailGribPolarFile!$A$1:$R$25,E$3,$D57)</f>
        <v>3.75</v>
      </c>
      <c r="F57" s="154">
        <f>BILINTERP(SailGribPolarFile!$A$1:$R$25,F$3,$D57)</f>
        <v>5.25</v>
      </c>
      <c r="G57" s="154">
        <f>BILINTERP(SailGribPolarFile!$A$1:$R$25,G$3,$D57)</f>
        <v>6.137499999999999</v>
      </c>
      <c r="H57" s="154">
        <f>BILINTERP(SailGribPolarFile!$A$1:$R$25,H$3,$D57)</f>
        <v>6.525</v>
      </c>
      <c r="I57" s="154">
        <f>BILINTERP(SailGribPolarFile!$A$1:$R$25,I$3,$D57)</f>
        <v>6.637499999999999</v>
      </c>
      <c r="J57" s="154">
        <f>BILINTERP(SailGribPolarFile!$A$1:$R$25,J$3,$D57)</f>
        <v>6.825</v>
      </c>
      <c r="K57" s="154">
        <f>BILINTERP(SailGribPolarFile!$A$1:$R$25,K$3,$D57)</f>
        <v>6.925000000000001</v>
      </c>
      <c r="L57" s="154">
        <f>BILINTERP(SailGribPolarFile!$A$1:$R$25,L$3,$D57)</f>
        <v>7.025</v>
      </c>
      <c r="M57" s="154">
        <f>BILINTERP(SailGribPolarFile!$A$1:$R$25,M$3,$D57)</f>
        <v>7.125</v>
      </c>
      <c r="N57" s="154">
        <f>BILINTERP(SailGribPolarFile!$A$1:$R$25,N$3,$D57)</f>
        <v>7.137499999999999</v>
      </c>
      <c r="O57" s="154">
        <f>BILINTERP(SailGribPolarFile!$A$1:$R$25,O$3,$D57)</f>
        <v>7.137499999999999</v>
      </c>
    </row>
    <row r="58" spans="4:15" ht="12.75">
      <c r="D58" s="148">
        <f t="shared" si="2"/>
        <v>54</v>
      </c>
      <c r="E58" s="154">
        <f>BILINTERP(SailGribPolarFile!$A$1:$R$25,E$3,$D58)</f>
        <v>3.8</v>
      </c>
      <c r="F58" s="154">
        <f>BILINTERP(SailGribPolarFile!$A$1:$R$25,F$3,$D58)</f>
        <v>5.3</v>
      </c>
      <c r="G58" s="154">
        <f>BILINTERP(SailGribPolarFile!$A$1:$R$25,G$3,$D58)</f>
        <v>6.175</v>
      </c>
      <c r="H58" s="154">
        <f>BILINTERP(SailGribPolarFile!$A$1:$R$25,H$3,$D58)</f>
        <v>6.55</v>
      </c>
      <c r="I58" s="154">
        <f>BILINTERP(SailGribPolarFile!$A$1:$R$25,I$3,$D58)</f>
        <v>6.675</v>
      </c>
      <c r="J58" s="154">
        <f>BILINTERP(SailGribPolarFile!$A$1:$R$25,J$3,$D58)</f>
        <v>6.85</v>
      </c>
      <c r="K58" s="154">
        <f>BILINTERP(SailGribPolarFile!$A$1:$R$25,K$3,$D58)</f>
        <v>6.95</v>
      </c>
      <c r="L58" s="154">
        <f>BILINTERP(SailGribPolarFile!$A$1:$R$25,L$3,$D58)</f>
        <v>7.05</v>
      </c>
      <c r="M58" s="154">
        <f>BILINTERP(SailGribPolarFile!$A$1:$R$25,M$3,$D58)</f>
        <v>7.1499999999999995</v>
      </c>
      <c r="N58" s="154">
        <f>BILINTERP(SailGribPolarFile!$A$1:$R$25,N$3,$D58)</f>
        <v>7.175</v>
      </c>
      <c r="O58" s="154">
        <f>BILINTERP(SailGribPolarFile!$A$1:$R$25,O$3,$D58)</f>
        <v>7.175</v>
      </c>
    </row>
    <row r="59" spans="4:15" ht="12.75">
      <c r="D59" s="148">
        <f t="shared" si="2"/>
        <v>55</v>
      </c>
      <c r="E59" s="154">
        <f>BILINTERP(SailGribPolarFile!$A$1:$R$25,E$3,$D59)</f>
        <v>3.85</v>
      </c>
      <c r="F59" s="154">
        <f>BILINTERP(SailGribPolarFile!$A$1:$R$25,F$3,$D59)</f>
        <v>5.35</v>
      </c>
      <c r="G59" s="154">
        <f>BILINTERP(SailGribPolarFile!$A$1:$R$25,G$3,$D59)</f>
        <v>6.2125</v>
      </c>
      <c r="H59" s="154">
        <f>BILINTERP(SailGribPolarFile!$A$1:$R$25,H$3,$D59)</f>
        <v>6.575</v>
      </c>
      <c r="I59" s="154">
        <f>BILINTERP(SailGribPolarFile!$A$1:$R$25,I$3,$D59)</f>
        <v>6.7125</v>
      </c>
      <c r="J59" s="154">
        <f>BILINTERP(SailGribPolarFile!$A$1:$R$25,J$3,$D59)</f>
        <v>6.875</v>
      </c>
      <c r="K59" s="154">
        <f>BILINTERP(SailGribPolarFile!$A$1:$R$25,K$3,$D59)</f>
        <v>6.975</v>
      </c>
      <c r="L59" s="154">
        <f>BILINTERP(SailGribPolarFile!$A$1:$R$25,L$3,$D59)</f>
        <v>7.075</v>
      </c>
      <c r="M59" s="154">
        <f>BILINTERP(SailGribPolarFile!$A$1:$R$25,M$3,$D59)</f>
        <v>7.175</v>
      </c>
      <c r="N59" s="154">
        <f>BILINTERP(SailGribPolarFile!$A$1:$R$25,N$3,$D59)</f>
        <v>7.2125</v>
      </c>
      <c r="O59" s="154">
        <f>BILINTERP(SailGribPolarFile!$A$1:$R$25,O$3,$D59)</f>
        <v>7.2125</v>
      </c>
    </row>
    <row r="60" spans="4:15" ht="12.75">
      <c r="D60" s="148">
        <f t="shared" si="2"/>
        <v>56</v>
      </c>
      <c r="E60" s="154">
        <f>BILINTERP(SailGribPolarFile!$A$1:$R$25,E$3,$D60)</f>
        <v>3.9</v>
      </c>
      <c r="F60" s="154">
        <f>BILINTERP(SailGribPolarFile!$A$1:$R$25,F$3,$D60)</f>
        <v>5.4</v>
      </c>
      <c r="G60" s="154">
        <f>BILINTERP(SailGribPolarFile!$A$1:$R$25,G$3,$D60)</f>
        <v>6.25</v>
      </c>
      <c r="H60" s="154">
        <f>BILINTERP(SailGribPolarFile!$A$1:$R$25,H$3,$D60)</f>
        <v>6.6</v>
      </c>
      <c r="I60" s="154">
        <f>BILINTERP(SailGribPolarFile!$A$1:$R$25,I$3,$D60)</f>
        <v>6.75</v>
      </c>
      <c r="J60" s="154">
        <f>BILINTERP(SailGribPolarFile!$A$1:$R$25,J$3,$D60)</f>
        <v>6.9</v>
      </c>
      <c r="K60" s="154">
        <f>BILINTERP(SailGribPolarFile!$A$1:$R$25,K$3,$D60)</f>
        <v>7</v>
      </c>
      <c r="L60" s="154">
        <f>BILINTERP(SailGribPolarFile!$A$1:$R$25,L$3,$D60)</f>
        <v>7.1</v>
      </c>
      <c r="M60" s="154">
        <f>BILINTERP(SailGribPolarFile!$A$1:$R$25,M$3,$D60)</f>
        <v>7.199999999999999</v>
      </c>
      <c r="N60" s="154">
        <f>BILINTERP(SailGribPolarFile!$A$1:$R$25,N$3,$D60)</f>
        <v>7.25</v>
      </c>
      <c r="O60" s="154">
        <f>BILINTERP(SailGribPolarFile!$A$1:$R$25,O$3,$D60)</f>
        <v>7.25</v>
      </c>
    </row>
    <row r="61" spans="4:15" ht="12.75">
      <c r="D61" s="148">
        <f t="shared" si="2"/>
        <v>57</v>
      </c>
      <c r="E61" s="154">
        <f>BILINTERP(SailGribPolarFile!$A$1:$R$25,E$3,$D61)</f>
        <v>3.9499999999999997</v>
      </c>
      <c r="F61" s="154">
        <f>BILINTERP(SailGribPolarFile!$A$1:$R$25,F$3,$D61)</f>
        <v>5.45</v>
      </c>
      <c r="G61" s="154">
        <f>BILINTERP(SailGribPolarFile!$A$1:$R$25,G$3,$D61)</f>
        <v>6.2875</v>
      </c>
      <c r="H61" s="154">
        <f>BILINTERP(SailGribPolarFile!$A$1:$R$25,H$3,$D61)</f>
        <v>6.625</v>
      </c>
      <c r="I61" s="154">
        <f>BILINTERP(SailGribPolarFile!$A$1:$R$25,I$3,$D61)</f>
        <v>6.7875</v>
      </c>
      <c r="J61" s="154">
        <f>BILINTERP(SailGribPolarFile!$A$1:$R$25,J$3,$D61)</f>
        <v>6.925</v>
      </c>
      <c r="K61" s="154">
        <f>BILINTERP(SailGribPolarFile!$A$1:$R$25,K$3,$D61)</f>
        <v>7.025</v>
      </c>
      <c r="L61" s="154">
        <f>BILINTERP(SailGribPolarFile!$A$1:$R$25,L$3,$D61)</f>
        <v>7.125</v>
      </c>
      <c r="M61" s="154">
        <f>BILINTERP(SailGribPolarFile!$A$1:$R$25,M$3,$D61)</f>
        <v>7.225</v>
      </c>
      <c r="N61" s="154">
        <f>BILINTERP(SailGribPolarFile!$A$1:$R$25,N$3,$D61)</f>
        <v>7.2875</v>
      </c>
      <c r="O61" s="154">
        <f>BILINTERP(SailGribPolarFile!$A$1:$R$25,O$3,$D61)</f>
        <v>7.2875</v>
      </c>
    </row>
    <row r="62" spans="4:15" ht="12.75">
      <c r="D62" s="148">
        <f t="shared" si="2"/>
        <v>58</v>
      </c>
      <c r="E62" s="154">
        <f>BILINTERP(SailGribPolarFile!$A$1:$R$25,E$3,$D62)</f>
        <v>4</v>
      </c>
      <c r="F62" s="154">
        <f>BILINTERP(SailGribPolarFile!$A$1:$R$25,F$3,$D62)</f>
        <v>5.5</v>
      </c>
      <c r="G62" s="154">
        <f>BILINTERP(SailGribPolarFile!$A$1:$R$25,G$3,$D62)</f>
        <v>6.325</v>
      </c>
      <c r="H62" s="154">
        <f>BILINTERP(SailGribPolarFile!$A$1:$R$25,H$3,$D62)</f>
        <v>6.65</v>
      </c>
      <c r="I62" s="154">
        <f>BILINTERP(SailGribPolarFile!$A$1:$R$25,I$3,$D62)</f>
        <v>6.825</v>
      </c>
      <c r="J62" s="154">
        <f>BILINTERP(SailGribPolarFile!$A$1:$R$25,J$3,$D62)</f>
        <v>6.95</v>
      </c>
      <c r="K62" s="154">
        <f>BILINTERP(SailGribPolarFile!$A$1:$R$25,K$3,$D62)</f>
        <v>7.05</v>
      </c>
      <c r="L62" s="154">
        <f>BILINTERP(SailGribPolarFile!$A$1:$R$25,L$3,$D62)</f>
        <v>7.15</v>
      </c>
      <c r="M62" s="154">
        <f>BILINTERP(SailGribPolarFile!$A$1:$R$25,M$3,$D62)</f>
        <v>7.25</v>
      </c>
      <c r="N62" s="154">
        <f>BILINTERP(SailGribPolarFile!$A$1:$R$25,N$3,$D62)</f>
        <v>7.325</v>
      </c>
      <c r="O62" s="154">
        <f>BILINTERP(SailGribPolarFile!$A$1:$R$25,O$3,$D62)</f>
        <v>7.325</v>
      </c>
    </row>
    <row r="63" spans="4:15" ht="12.75">
      <c r="D63" s="148">
        <f t="shared" si="2"/>
        <v>59</v>
      </c>
      <c r="E63" s="154">
        <f>BILINTERP(SailGribPolarFile!$A$1:$R$25,E$3,$D63)</f>
        <v>4.05</v>
      </c>
      <c r="F63" s="154">
        <f>BILINTERP(SailGribPolarFile!$A$1:$R$25,F$3,$D63)</f>
        <v>5.55</v>
      </c>
      <c r="G63" s="154">
        <f>BILINTERP(SailGribPolarFile!$A$1:$R$25,G$3,$D63)</f>
        <v>6.362500000000001</v>
      </c>
      <c r="H63" s="154">
        <f>BILINTERP(SailGribPolarFile!$A$1:$R$25,H$3,$D63)</f>
        <v>6.675</v>
      </c>
      <c r="I63" s="154">
        <f>BILINTERP(SailGribPolarFile!$A$1:$R$25,I$3,$D63)</f>
        <v>6.862500000000001</v>
      </c>
      <c r="J63" s="154">
        <f>BILINTERP(SailGribPolarFile!$A$1:$R$25,J$3,$D63)</f>
        <v>6.975</v>
      </c>
      <c r="K63" s="154">
        <f>BILINTERP(SailGribPolarFile!$A$1:$R$25,K$3,$D63)</f>
        <v>7.074999999999999</v>
      </c>
      <c r="L63" s="154">
        <f>BILINTERP(SailGribPolarFile!$A$1:$R$25,L$3,$D63)</f>
        <v>7.175</v>
      </c>
      <c r="M63" s="154">
        <f>BILINTERP(SailGribPolarFile!$A$1:$R$25,M$3,$D63)</f>
        <v>7.2749999999999995</v>
      </c>
      <c r="N63" s="154">
        <f>BILINTERP(SailGribPolarFile!$A$1:$R$25,N$3,$D63)</f>
        <v>7.362500000000001</v>
      </c>
      <c r="O63" s="154">
        <f>BILINTERP(SailGribPolarFile!$A$1:$R$25,O$3,$D63)</f>
        <v>7.362500000000001</v>
      </c>
    </row>
    <row r="64" spans="4:15" ht="12.75">
      <c r="D64" s="148">
        <f t="shared" si="2"/>
        <v>60</v>
      </c>
      <c r="E64" s="154">
        <f>BILINTERP(SailGribPolarFile!$A$1:$R$25,E$3,$D64)</f>
        <v>4.1</v>
      </c>
      <c r="F64" s="154">
        <f>BILINTERP(SailGribPolarFile!$A$1:$R$25,F$3,$D64)</f>
        <v>5.6</v>
      </c>
      <c r="G64" s="154">
        <f>BILINTERP(SailGribPolarFile!$A$1:$R$25,G$3,$D64)</f>
        <v>6.4</v>
      </c>
      <c r="H64" s="154">
        <f>BILINTERP(SailGribPolarFile!$A$1:$R$25,H$3,$D64)</f>
        <v>6.7</v>
      </c>
      <c r="I64" s="154">
        <f>BILINTERP(SailGribPolarFile!$A$1:$R$25,I$3,$D64)</f>
        <v>6.9</v>
      </c>
      <c r="J64" s="154">
        <f>BILINTERP(SailGribPolarFile!$A$1:$R$25,J$3,$D64)</f>
        <v>7</v>
      </c>
      <c r="K64" s="154">
        <f>BILINTERP(SailGribPolarFile!$A$1:$R$25,K$3,$D64)</f>
        <v>7.1</v>
      </c>
      <c r="L64" s="154">
        <f>BILINTERP(SailGribPolarFile!$A$1:$R$25,L$3,$D64)</f>
        <v>7.2</v>
      </c>
      <c r="M64" s="154">
        <f>BILINTERP(SailGribPolarFile!$A$1:$R$25,M$3,$D64)</f>
        <v>7.3</v>
      </c>
      <c r="N64" s="154">
        <f>BILINTERP(SailGribPolarFile!$A$1:$R$25,N$3,$D64)</f>
        <v>7.4</v>
      </c>
      <c r="O64" s="154">
        <f>BILINTERP(SailGribPolarFile!$A$1:$R$25,O$3,$D64)</f>
        <v>7.4</v>
      </c>
    </row>
    <row r="65" spans="4:15" ht="12.75">
      <c r="D65" s="148">
        <f t="shared" si="2"/>
        <v>61</v>
      </c>
      <c r="E65" s="154">
        <f>BILINTERP(SailGribPolarFile!$A$1:$R$25,E$3,$D65)</f>
        <v>4.12</v>
      </c>
      <c r="F65" s="154">
        <f>BILINTERP(SailGribPolarFile!$A$1:$R$25,F$3,$D65)</f>
        <v>5.62</v>
      </c>
      <c r="G65" s="154">
        <f>BILINTERP(SailGribPolarFile!$A$1:$R$25,G$3,$D65)</f>
        <v>6.42</v>
      </c>
      <c r="H65" s="154">
        <f>BILINTERP(SailGribPolarFile!$A$1:$R$25,H$3,$D65)</f>
        <v>6.720000000000001</v>
      </c>
      <c r="I65" s="154">
        <f>BILINTERP(SailGribPolarFile!$A$1:$R$25,I$3,$D65)</f>
        <v>6.92</v>
      </c>
      <c r="J65" s="154">
        <f>BILINTERP(SailGribPolarFile!$A$1:$R$25,J$3,$D65)</f>
        <v>7.0200000000000005</v>
      </c>
      <c r="K65" s="154">
        <f>BILINTERP(SailGribPolarFile!$A$1:$R$25,K$3,$D65)</f>
        <v>7.12</v>
      </c>
      <c r="L65" s="154">
        <f>BILINTERP(SailGribPolarFile!$A$1:$R$25,L$3,$D65)</f>
        <v>7.23</v>
      </c>
      <c r="M65" s="154">
        <f>BILINTERP(SailGribPolarFile!$A$1:$R$25,M$3,$D65)</f>
        <v>7.34</v>
      </c>
      <c r="N65" s="154">
        <f>BILINTERP(SailGribPolarFile!$A$1:$R$25,N$3,$D65)</f>
        <v>7.44</v>
      </c>
      <c r="O65" s="154">
        <f>BILINTERP(SailGribPolarFile!$A$1:$R$25,O$3,$D65)</f>
        <v>7.44</v>
      </c>
    </row>
    <row r="66" spans="4:15" ht="12.75">
      <c r="D66" s="148">
        <f t="shared" si="2"/>
        <v>62</v>
      </c>
      <c r="E66" s="154">
        <f>BILINTERP(SailGribPolarFile!$A$1:$R$25,E$3,$D66)</f>
        <v>4.14</v>
      </c>
      <c r="F66" s="154">
        <f>BILINTERP(SailGribPolarFile!$A$1:$R$25,F$3,$D66)</f>
        <v>5.64</v>
      </c>
      <c r="G66" s="154">
        <f>BILINTERP(SailGribPolarFile!$A$1:$R$25,G$3,$D66)</f>
        <v>6.44</v>
      </c>
      <c r="H66" s="154">
        <f>BILINTERP(SailGribPolarFile!$A$1:$R$25,H$3,$D66)</f>
        <v>6.74</v>
      </c>
      <c r="I66" s="154">
        <f>BILINTERP(SailGribPolarFile!$A$1:$R$25,I$3,$D66)</f>
        <v>6.94</v>
      </c>
      <c r="J66" s="154">
        <f>BILINTERP(SailGribPolarFile!$A$1:$R$25,J$3,$D66)</f>
        <v>7.04</v>
      </c>
      <c r="K66" s="154">
        <f>BILINTERP(SailGribPolarFile!$A$1:$R$25,K$3,$D66)</f>
        <v>7.14</v>
      </c>
      <c r="L66" s="154">
        <f>BILINTERP(SailGribPolarFile!$A$1:$R$25,L$3,$D66)</f>
        <v>7.26</v>
      </c>
      <c r="M66" s="154">
        <f>BILINTERP(SailGribPolarFile!$A$1:$R$25,M$3,$D66)</f>
        <v>7.38</v>
      </c>
      <c r="N66" s="154">
        <f>BILINTERP(SailGribPolarFile!$A$1:$R$25,N$3,$D66)</f>
        <v>7.48</v>
      </c>
      <c r="O66" s="154">
        <f>BILINTERP(SailGribPolarFile!$A$1:$R$25,O$3,$D66)</f>
        <v>7.48</v>
      </c>
    </row>
    <row r="67" spans="4:15" ht="12.75">
      <c r="D67" s="148">
        <f t="shared" si="2"/>
        <v>63</v>
      </c>
      <c r="E67" s="154">
        <f>BILINTERP(SailGribPolarFile!$A$1:$R$25,E$3,$D67)</f>
        <v>4.159999999999999</v>
      </c>
      <c r="F67" s="154">
        <f>BILINTERP(SailGribPolarFile!$A$1:$R$25,F$3,$D67)</f>
        <v>5.659999999999999</v>
      </c>
      <c r="G67" s="154">
        <f>BILINTERP(SailGribPolarFile!$A$1:$R$25,G$3,$D67)</f>
        <v>6.46</v>
      </c>
      <c r="H67" s="154">
        <f>BILINTERP(SailGribPolarFile!$A$1:$R$25,H$3,$D67)</f>
        <v>6.76</v>
      </c>
      <c r="I67" s="154">
        <f>BILINTERP(SailGribPolarFile!$A$1:$R$25,I$3,$D67)</f>
        <v>6.96</v>
      </c>
      <c r="J67" s="154">
        <f>BILINTERP(SailGribPolarFile!$A$1:$R$25,J$3,$D67)</f>
        <v>7.06</v>
      </c>
      <c r="K67" s="154">
        <f>BILINTERP(SailGribPolarFile!$A$1:$R$25,K$3,$D67)</f>
        <v>7.159999999999999</v>
      </c>
      <c r="L67" s="154">
        <f>BILINTERP(SailGribPolarFile!$A$1:$R$25,L$3,$D67)</f>
        <v>7.29</v>
      </c>
      <c r="M67" s="154">
        <f>BILINTERP(SailGribPolarFile!$A$1:$R$25,M$3,$D67)</f>
        <v>7.42</v>
      </c>
      <c r="N67" s="154">
        <f>BILINTERP(SailGribPolarFile!$A$1:$R$25,N$3,$D67)</f>
        <v>7.5200000000000005</v>
      </c>
      <c r="O67" s="154">
        <f>BILINTERP(SailGribPolarFile!$A$1:$R$25,O$3,$D67)</f>
        <v>7.5200000000000005</v>
      </c>
    </row>
    <row r="68" spans="4:15" ht="12.75">
      <c r="D68" s="148">
        <f t="shared" si="2"/>
        <v>64</v>
      </c>
      <c r="E68" s="154">
        <f>BILINTERP(SailGribPolarFile!$A$1:$R$25,E$3,$D68)</f>
        <v>4.18</v>
      </c>
      <c r="F68" s="154">
        <f>BILINTERP(SailGribPolarFile!$A$1:$R$25,F$3,$D68)</f>
        <v>5.68</v>
      </c>
      <c r="G68" s="154">
        <f>BILINTERP(SailGribPolarFile!$A$1:$R$25,G$3,$D68)</f>
        <v>6.48</v>
      </c>
      <c r="H68" s="154">
        <f>BILINTERP(SailGribPolarFile!$A$1:$R$25,H$3,$D68)</f>
        <v>6.78</v>
      </c>
      <c r="I68" s="154">
        <f>BILINTERP(SailGribPolarFile!$A$1:$R$25,I$3,$D68)</f>
        <v>6.98</v>
      </c>
      <c r="J68" s="154">
        <f>BILINTERP(SailGribPolarFile!$A$1:$R$25,J$3,$D68)</f>
        <v>7.08</v>
      </c>
      <c r="K68" s="154">
        <f>BILINTERP(SailGribPolarFile!$A$1:$R$25,K$3,$D68)</f>
        <v>7.18</v>
      </c>
      <c r="L68" s="154">
        <f>BILINTERP(SailGribPolarFile!$A$1:$R$25,L$3,$D68)</f>
        <v>7.32</v>
      </c>
      <c r="M68" s="154">
        <f>BILINTERP(SailGribPolarFile!$A$1:$R$25,M$3,$D68)</f>
        <v>7.46</v>
      </c>
      <c r="N68" s="154">
        <f>BILINTERP(SailGribPolarFile!$A$1:$R$25,N$3,$D68)</f>
        <v>7.5600000000000005</v>
      </c>
      <c r="O68" s="154">
        <f>BILINTERP(SailGribPolarFile!$A$1:$R$25,O$3,$D68)</f>
        <v>7.5600000000000005</v>
      </c>
    </row>
    <row r="69" spans="4:15" ht="12.75">
      <c r="D69" s="148">
        <f t="shared" si="2"/>
        <v>65</v>
      </c>
      <c r="E69" s="154">
        <f>BILINTERP(SailGribPolarFile!$A$1:$R$25,E$3,$D69)</f>
        <v>4.199999999999999</v>
      </c>
      <c r="F69" s="154">
        <f>BILINTERP(SailGribPolarFile!$A$1:$R$25,F$3,$D69)</f>
        <v>5.699999999999999</v>
      </c>
      <c r="G69" s="154">
        <f>BILINTERP(SailGribPolarFile!$A$1:$R$25,G$3,$D69)</f>
        <v>6.5</v>
      </c>
      <c r="H69" s="154">
        <f>BILINTERP(SailGribPolarFile!$A$1:$R$25,H$3,$D69)</f>
        <v>6.800000000000001</v>
      </c>
      <c r="I69" s="154">
        <f>BILINTERP(SailGribPolarFile!$A$1:$R$25,I$3,$D69)</f>
        <v>7</v>
      </c>
      <c r="J69" s="154">
        <f>BILINTERP(SailGribPolarFile!$A$1:$R$25,J$3,$D69)</f>
        <v>7.1</v>
      </c>
      <c r="K69" s="154">
        <f>BILINTERP(SailGribPolarFile!$A$1:$R$25,K$3,$D69)</f>
        <v>7.199999999999999</v>
      </c>
      <c r="L69" s="154">
        <f>BILINTERP(SailGribPolarFile!$A$1:$R$25,L$3,$D69)</f>
        <v>7.35</v>
      </c>
      <c r="M69" s="154">
        <f>BILINTERP(SailGribPolarFile!$A$1:$R$25,M$3,$D69)</f>
        <v>7.5</v>
      </c>
      <c r="N69" s="154">
        <f>BILINTERP(SailGribPolarFile!$A$1:$R$25,N$3,$D69)</f>
        <v>7.6</v>
      </c>
      <c r="O69" s="154">
        <f>BILINTERP(SailGribPolarFile!$A$1:$R$25,O$3,$D69)</f>
        <v>7.6</v>
      </c>
    </row>
    <row r="70" spans="4:15" ht="12.75">
      <c r="D70" s="148">
        <f aca="true" t="shared" si="3" ref="D70:D133">D69+1</f>
        <v>66</v>
      </c>
      <c r="E70" s="154">
        <f>BILINTERP(SailGribPolarFile!$A$1:$R$25,E$3,$D70)</f>
        <v>4.22</v>
      </c>
      <c r="F70" s="154">
        <f>BILINTERP(SailGribPolarFile!$A$1:$R$25,F$3,$D70)</f>
        <v>5.72</v>
      </c>
      <c r="G70" s="154">
        <f>BILINTERP(SailGribPolarFile!$A$1:$R$25,G$3,$D70)</f>
        <v>6.52</v>
      </c>
      <c r="H70" s="154">
        <f>BILINTERP(SailGribPolarFile!$A$1:$R$25,H$3,$D70)</f>
        <v>6.82</v>
      </c>
      <c r="I70" s="154">
        <f>BILINTERP(SailGribPolarFile!$A$1:$R$25,I$3,$D70)</f>
        <v>7.02</v>
      </c>
      <c r="J70" s="154">
        <f>BILINTERP(SailGribPolarFile!$A$1:$R$25,J$3,$D70)</f>
        <v>7.12</v>
      </c>
      <c r="K70" s="154">
        <f>BILINTERP(SailGribPolarFile!$A$1:$R$25,K$3,$D70)</f>
        <v>7.22</v>
      </c>
      <c r="L70" s="154">
        <f>BILINTERP(SailGribPolarFile!$A$1:$R$25,L$3,$D70)</f>
        <v>7.38</v>
      </c>
      <c r="M70" s="154">
        <f>BILINTERP(SailGribPolarFile!$A$1:$R$25,M$3,$D70)</f>
        <v>7.54</v>
      </c>
      <c r="N70" s="154">
        <f>BILINTERP(SailGribPolarFile!$A$1:$R$25,N$3,$D70)</f>
        <v>7.64</v>
      </c>
      <c r="O70" s="154">
        <f>BILINTERP(SailGribPolarFile!$A$1:$R$25,O$3,$D70)</f>
        <v>7.64</v>
      </c>
    </row>
    <row r="71" spans="4:15" ht="12.75">
      <c r="D71" s="148">
        <f t="shared" si="3"/>
        <v>67</v>
      </c>
      <c r="E71" s="154">
        <f>BILINTERP(SailGribPolarFile!$A$1:$R$25,E$3,$D71)</f>
        <v>4.239999999999999</v>
      </c>
      <c r="F71" s="154">
        <f>BILINTERP(SailGribPolarFile!$A$1:$R$25,F$3,$D71)</f>
        <v>5.739999999999999</v>
      </c>
      <c r="G71" s="154">
        <f>BILINTERP(SailGribPolarFile!$A$1:$R$25,G$3,$D71)</f>
        <v>6.54</v>
      </c>
      <c r="H71" s="154">
        <f>BILINTERP(SailGribPolarFile!$A$1:$R$25,H$3,$D71)</f>
        <v>6.84</v>
      </c>
      <c r="I71" s="154">
        <f>BILINTERP(SailGribPolarFile!$A$1:$R$25,I$3,$D71)</f>
        <v>7.04</v>
      </c>
      <c r="J71" s="154">
        <f>BILINTERP(SailGribPolarFile!$A$1:$R$25,J$3,$D71)</f>
        <v>7.14</v>
      </c>
      <c r="K71" s="154">
        <f>BILINTERP(SailGribPolarFile!$A$1:$R$25,K$3,$D71)</f>
        <v>7.239999999999999</v>
      </c>
      <c r="L71" s="154">
        <f>BILINTERP(SailGribPolarFile!$A$1:$R$25,L$3,$D71)</f>
        <v>7.41</v>
      </c>
      <c r="M71" s="154">
        <f>BILINTERP(SailGribPolarFile!$A$1:$R$25,M$3,$D71)</f>
        <v>7.58</v>
      </c>
      <c r="N71" s="154">
        <f>BILINTERP(SailGribPolarFile!$A$1:$R$25,N$3,$D71)</f>
        <v>7.68</v>
      </c>
      <c r="O71" s="154">
        <f>BILINTERP(SailGribPolarFile!$A$1:$R$25,O$3,$D71)</f>
        <v>7.68</v>
      </c>
    </row>
    <row r="72" spans="4:15" ht="12.75">
      <c r="D72" s="148">
        <f t="shared" si="3"/>
        <v>68</v>
      </c>
      <c r="E72" s="154">
        <f>BILINTERP(SailGribPolarFile!$A$1:$R$25,E$3,$D72)</f>
        <v>4.26</v>
      </c>
      <c r="F72" s="154">
        <f>BILINTERP(SailGribPolarFile!$A$1:$R$25,F$3,$D72)</f>
        <v>5.76</v>
      </c>
      <c r="G72" s="154">
        <f>BILINTERP(SailGribPolarFile!$A$1:$R$25,G$3,$D72)</f>
        <v>6.56</v>
      </c>
      <c r="H72" s="154">
        <f>BILINTERP(SailGribPolarFile!$A$1:$R$25,H$3,$D72)</f>
        <v>6.86</v>
      </c>
      <c r="I72" s="154">
        <f>BILINTERP(SailGribPolarFile!$A$1:$R$25,I$3,$D72)</f>
        <v>7.06</v>
      </c>
      <c r="J72" s="154">
        <f>BILINTERP(SailGribPolarFile!$A$1:$R$25,J$3,$D72)</f>
        <v>7.16</v>
      </c>
      <c r="K72" s="154">
        <f>BILINTERP(SailGribPolarFile!$A$1:$R$25,K$3,$D72)</f>
        <v>7.26</v>
      </c>
      <c r="L72" s="154">
        <f>BILINTERP(SailGribPolarFile!$A$1:$R$25,L$3,$D72)</f>
        <v>7.44</v>
      </c>
      <c r="M72" s="154">
        <f>BILINTERP(SailGribPolarFile!$A$1:$R$25,M$3,$D72)</f>
        <v>7.62</v>
      </c>
      <c r="N72" s="154">
        <f>BILINTERP(SailGribPolarFile!$A$1:$R$25,N$3,$D72)</f>
        <v>7.72</v>
      </c>
      <c r="O72" s="154">
        <f>BILINTERP(SailGribPolarFile!$A$1:$R$25,O$3,$D72)</f>
        <v>7.72</v>
      </c>
    </row>
    <row r="73" spans="4:15" ht="12.75">
      <c r="D73" s="148">
        <f t="shared" si="3"/>
        <v>69</v>
      </c>
      <c r="E73" s="154">
        <f>BILINTERP(SailGribPolarFile!$A$1:$R$25,E$3,$D73)</f>
        <v>4.28</v>
      </c>
      <c r="F73" s="154">
        <f>BILINTERP(SailGribPolarFile!$A$1:$R$25,F$3,$D73)</f>
        <v>5.78</v>
      </c>
      <c r="G73" s="154">
        <f>BILINTERP(SailGribPolarFile!$A$1:$R$25,G$3,$D73)</f>
        <v>6.58</v>
      </c>
      <c r="H73" s="154">
        <f>BILINTERP(SailGribPolarFile!$A$1:$R$25,H$3,$D73)</f>
        <v>6.880000000000001</v>
      </c>
      <c r="I73" s="154">
        <f>BILINTERP(SailGribPolarFile!$A$1:$R$25,I$3,$D73)</f>
        <v>7.08</v>
      </c>
      <c r="J73" s="154">
        <f>BILINTERP(SailGribPolarFile!$A$1:$R$25,J$3,$D73)</f>
        <v>7.180000000000001</v>
      </c>
      <c r="K73" s="154">
        <f>BILINTERP(SailGribPolarFile!$A$1:$R$25,K$3,$D73)</f>
        <v>7.28</v>
      </c>
      <c r="L73" s="154">
        <f>BILINTERP(SailGribPolarFile!$A$1:$R$25,L$3,$D73)</f>
        <v>7.47</v>
      </c>
      <c r="M73" s="154">
        <f>BILINTERP(SailGribPolarFile!$A$1:$R$25,M$3,$D73)</f>
        <v>7.66</v>
      </c>
      <c r="N73" s="154">
        <f>BILINTERP(SailGribPolarFile!$A$1:$R$25,N$3,$D73)</f>
        <v>7.76</v>
      </c>
      <c r="O73" s="154">
        <f>BILINTERP(SailGribPolarFile!$A$1:$R$25,O$3,$D73)</f>
        <v>7.76</v>
      </c>
    </row>
    <row r="74" spans="4:15" ht="12.75">
      <c r="D74" s="148">
        <f t="shared" si="3"/>
        <v>70</v>
      </c>
      <c r="E74" s="154">
        <f>BILINTERP(SailGribPolarFile!$A$1:$R$25,E$3,$D74)</f>
        <v>4.3</v>
      </c>
      <c r="F74" s="154">
        <f>BILINTERP(SailGribPolarFile!$A$1:$R$25,F$3,$D74)</f>
        <v>5.8</v>
      </c>
      <c r="G74" s="154">
        <f>BILINTERP(SailGribPolarFile!$A$1:$R$25,G$3,$D74)</f>
        <v>6.6</v>
      </c>
      <c r="H74" s="154">
        <f>BILINTERP(SailGribPolarFile!$A$1:$R$25,H$3,$D74)</f>
        <v>6.9</v>
      </c>
      <c r="I74" s="154">
        <f>BILINTERP(SailGribPolarFile!$A$1:$R$25,I$3,$D74)</f>
        <v>7.1</v>
      </c>
      <c r="J74" s="154">
        <f>BILINTERP(SailGribPolarFile!$A$1:$R$25,J$3,$D74)</f>
        <v>7.2</v>
      </c>
      <c r="K74" s="154">
        <f>BILINTERP(SailGribPolarFile!$A$1:$R$25,K$3,$D74)</f>
        <v>7.3</v>
      </c>
      <c r="L74" s="154">
        <f>BILINTERP(SailGribPolarFile!$A$1:$R$25,L$3,$D74)</f>
        <v>7.5</v>
      </c>
      <c r="M74" s="154">
        <f>BILINTERP(SailGribPolarFile!$A$1:$R$25,M$3,$D74)</f>
        <v>7.7</v>
      </c>
      <c r="N74" s="154">
        <f>BILINTERP(SailGribPolarFile!$A$1:$R$25,N$3,$D74)</f>
        <v>7.8</v>
      </c>
      <c r="O74" s="154">
        <f>BILINTERP(SailGribPolarFile!$A$1:$R$25,O$3,$D74)</f>
        <v>7.8</v>
      </c>
    </row>
    <row r="75" spans="4:15" ht="12.75">
      <c r="D75" s="148">
        <f t="shared" si="3"/>
        <v>71</v>
      </c>
      <c r="E75" s="154">
        <f>BILINTERP(SailGribPolarFile!$A$1:$R$25,E$3,$D75)</f>
        <v>4.31</v>
      </c>
      <c r="F75" s="154">
        <f>BILINTERP(SailGribPolarFile!$A$1:$R$25,F$3,$D75)</f>
        <v>5.81</v>
      </c>
      <c r="G75" s="154">
        <f>BILINTERP(SailGribPolarFile!$A$1:$R$25,G$3,$D75)</f>
        <v>6.6</v>
      </c>
      <c r="H75" s="154">
        <f>BILINTERP(SailGribPolarFile!$A$1:$R$25,H$3,$D75)</f>
        <v>6.91</v>
      </c>
      <c r="I75" s="154">
        <f>BILINTERP(SailGribPolarFile!$A$1:$R$25,I$3,$D75)</f>
        <v>7.12</v>
      </c>
      <c r="J75" s="154">
        <f>BILINTERP(SailGribPolarFile!$A$1:$R$25,J$3,$D75)</f>
        <v>7.220000000000001</v>
      </c>
      <c r="K75" s="154">
        <f>BILINTERP(SailGribPolarFile!$A$1:$R$25,K$3,$D75)</f>
        <v>7.32</v>
      </c>
      <c r="L75" s="154">
        <f>BILINTERP(SailGribPolarFile!$A$1:$R$25,L$3,$D75)</f>
        <v>7.53</v>
      </c>
      <c r="M75" s="154">
        <f>BILINTERP(SailGribPolarFile!$A$1:$R$25,M$3,$D75)</f>
        <v>7.720000000000001</v>
      </c>
      <c r="N75" s="154">
        <f>BILINTERP(SailGribPolarFile!$A$1:$R$25,N$3,$D75)</f>
        <v>7.83</v>
      </c>
      <c r="O75" s="154">
        <f>BILINTERP(SailGribPolarFile!$A$1:$R$25,O$3,$D75)</f>
        <v>7.83</v>
      </c>
    </row>
    <row r="76" spans="4:15" ht="12.75">
      <c r="D76" s="148">
        <f t="shared" si="3"/>
        <v>72</v>
      </c>
      <c r="E76" s="154">
        <f>BILINTERP(SailGribPolarFile!$A$1:$R$25,E$3,$D76)</f>
        <v>4.32</v>
      </c>
      <c r="F76" s="154">
        <f>BILINTERP(SailGribPolarFile!$A$1:$R$25,F$3,$D76)</f>
        <v>5.82</v>
      </c>
      <c r="G76" s="154">
        <f>BILINTERP(SailGribPolarFile!$A$1:$R$25,G$3,$D76)</f>
        <v>6.6</v>
      </c>
      <c r="H76" s="154">
        <f>BILINTERP(SailGribPolarFile!$A$1:$R$25,H$3,$D76)</f>
        <v>6.92</v>
      </c>
      <c r="I76" s="154">
        <f>BILINTERP(SailGribPolarFile!$A$1:$R$25,I$3,$D76)</f>
        <v>7.14</v>
      </c>
      <c r="J76" s="154">
        <f>BILINTERP(SailGribPolarFile!$A$1:$R$25,J$3,$D76)</f>
        <v>7.24</v>
      </c>
      <c r="K76" s="154">
        <f>BILINTERP(SailGribPolarFile!$A$1:$R$25,K$3,$D76)</f>
        <v>7.34</v>
      </c>
      <c r="L76" s="154">
        <f>BILINTERP(SailGribPolarFile!$A$1:$R$25,L$3,$D76)</f>
        <v>7.56</v>
      </c>
      <c r="M76" s="154">
        <f>BILINTERP(SailGribPolarFile!$A$1:$R$25,M$3,$D76)</f>
        <v>7.74</v>
      </c>
      <c r="N76" s="154">
        <f>BILINTERP(SailGribPolarFile!$A$1:$R$25,N$3,$D76)</f>
        <v>7.859999999999999</v>
      </c>
      <c r="O76" s="154">
        <f>BILINTERP(SailGribPolarFile!$A$1:$R$25,O$3,$D76)</f>
        <v>7.859999999999999</v>
      </c>
    </row>
    <row r="77" spans="4:15" ht="12.75">
      <c r="D77" s="148">
        <f t="shared" si="3"/>
        <v>73</v>
      </c>
      <c r="E77" s="154">
        <f>BILINTERP(SailGribPolarFile!$A$1:$R$25,E$3,$D77)</f>
        <v>4.33</v>
      </c>
      <c r="F77" s="154">
        <f>BILINTERP(SailGribPolarFile!$A$1:$R$25,F$3,$D77)</f>
        <v>5.83</v>
      </c>
      <c r="G77" s="154">
        <f>BILINTERP(SailGribPolarFile!$A$1:$R$25,G$3,$D77)</f>
        <v>6.6</v>
      </c>
      <c r="H77" s="154">
        <f>BILINTERP(SailGribPolarFile!$A$1:$R$25,H$3,$D77)</f>
        <v>6.930000000000001</v>
      </c>
      <c r="I77" s="154">
        <f>BILINTERP(SailGribPolarFile!$A$1:$R$25,I$3,$D77)</f>
        <v>7.159999999999999</v>
      </c>
      <c r="J77" s="154">
        <f>BILINTERP(SailGribPolarFile!$A$1:$R$25,J$3,$D77)</f>
        <v>7.26</v>
      </c>
      <c r="K77" s="154">
        <f>BILINTERP(SailGribPolarFile!$A$1:$R$25,K$3,$D77)</f>
        <v>7.359999999999999</v>
      </c>
      <c r="L77" s="154">
        <f>BILINTERP(SailGribPolarFile!$A$1:$R$25,L$3,$D77)</f>
        <v>7.59</v>
      </c>
      <c r="M77" s="154">
        <f>BILINTERP(SailGribPolarFile!$A$1:$R$25,M$3,$D77)</f>
        <v>7.76</v>
      </c>
      <c r="N77" s="154">
        <f>BILINTERP(SailGribPolarFile!$A$1:$R$25,N$3,$D77)</f>
        <v>7.89</v>
      </c>
      <c r="O77" s="154">
        <f>BILINTERP(SailGribPolarFile!$A$1:$R$25,O$3,$D77)</f>
        <v>7.89</v>
      </c>
    </row>
    <row r="78" spans="4:15" ht="12.75">
      <c r="D78" s="148">
        <f t="shared" si="3"/>
        <v>74</v>
      </c>
      <c r="E78" s="154">
        <f>BILINTERP(SailGribPolarFile!$A$1:$R$25,E$3,$D78)</f>
        <v>4.34</v>
      </c>
      <c r="F78" s="154">
        <f>BILINTERP(SailGribPolarFile!$A$1:$R$25,F$3,$D78)</f>
        <v>5.84</v>
      </c>
      <c r="G78" s="154">
        <f>BILINTERP(SailGribPolarFile!$A$1:$R$25,G$3,$D78)</f>
        <v>6.6</v>
      </c>
      <c r="H78" s="154">
        <f>BILINTERP(SailGribPolarFile!$A$1:$R$25,H$3,$D78)</f>
        <v>6.94</v>
      </c>
      <c r="I78" s="154">
        <f>BILINTERP(SailGribPolarFile!$A$1:$R$25,I$3,$D78)</f>
        <v>7.18</v>
      </c>
      <c r="J78" s="154">
        <f>BILINTERP(SailGribPolarFile!$A$1:$R$25,J$3,$D78)</f>
        <v>7.28</v>
      </c>
      <c r="K78" s="154">
        <f>BILINTERP(SailGribPolarFile!$A$1:$R$25,K$3,$D78)</f>
        <v>7.38</v>
      </c>
      <c r="L78" s="154">
        <f>BILINTERP(SailGribPolarFile!$A$1:$R$25,L$3,$D78)</f>
        <v>7.62</v>
      </c>
      <c r="M78" s="154">
        <f>BILINTERP(SailGribPolarFile!$A$1:$R$25,M$3,$D78)</f>
        <v>7.78</v>
      </c>
      <c r="N78" s="154">
        <f>BILINTERP(SailGribPolarFile!$A$1:$R$25,N$3,$D78)</f>
        <v>7.92</v>
      </c>
      <c r="O78" s="154">
        <f>BILINTERP(SailGribPolarFile!$A$1:$R$25,O$3,$D78)</f>
        <v>7.92</v>
      </c>
    </row>
    <row r="79" spans="4:15" ht="12.75">
      <c r="D79" s="148">
        <f t="shared" si="3"/>
        <v>75</v>
      </c>
      <c r="E79" s="154">
        <f>BILINTERP(SailGribPolarFile!$A$1:$R$25,E$3,$D79)</f>
        <v>4.35</v>
      </c>
      <c r="F79" s="154">
        <f>BILINTERP(SailGribPolarFile!$A$1:$R$25,F$3,$D79)</f>
        <v>5.85</v>
      </c>
      <c r="G79" s="154">
        <f>BILINTERP(SailGribPolarFile!$A$1:$R$25,G$3,$D79)</f>
        <v>6.6</v>
      </c>
      <c r="H79" s="154">
        <f>BILINTERP(SailGribPolarFile!$A$1:$R$25,H$3,$D79)</f>
        <v>6.95</v>
      </c>
      <c r="I79" s="154">
        <f>BILINTERP(SailGribPolarFile!$A$1:$R$25,I$3,$D79)</f>
        <v>7.199999999999999</v>
      </c>
      <c r="J79" s="154">
        <f>BILINTERP(SailGribPolarFile!$A$1:$R$25,J$3,$D79)</f>
        <v>7.300000000000001</v>
      </c>
      <c r="K79" s="154">
        <f>BILINTERP(SailGribPolarFile!$A$1:$R$25,K$3,$D79)</f>
        <v>7.4</v>
      </c>
      <c r="L79" s="154">
        <f>BILINTERP(SailGribPolarFile!$A$1:$R$25,L$3,$D79)</f>
        <v>7.65</v>
      </c>
      <c r="M79" s="154">
        <f>BILINTERP(SailGribPolarFile!$A$1:$R$25,M$3,$D79)</f>
        <v>7.800000000000001</v>
      </c>
      <c r="N79" s="154">
        <f>BILINTERP(SailGribPolarFile!$A$1:$R$25,N$3,$D79)</f>
        <v>7.949999999999999</v>
      </c>
      <c r="O79" s="154">
        <f>BILINTERP(SailGribPolarFile!$A$1:$R$25,O$3,$D79)</f>
        <v>7.949999999999999</v>
      </c>
    </row>
    <row r="80" spans="4:15" ht="12.75">
      <c r="D80" s="148">
        <f t="shared" si="3"/>
        <v>76</v>
      </c>
      <c r="E80" s="154">
        <f>BILINTERP(SailGribPolarFile!$A$1:$R$25,E$3,$D80)</f>
        <v>4.36</v>
      </c>
      <c r="F80" s="154">
        <f>BILINTERP(SailGribPolarFile!$A$1:$R$25,F$3,$D80)</f>
        <v>5.86</v>
      </c>
      <c r="G80" s="154">
        <f>BILINTERP(SailGribPolarFile!$A$1:$R$25,G$3,$D80)</f>
        <v>6.6</v>
      </c>
      <c r="H80" s="154">
        <f>BILINTERP(SailGribPolarFile!$A$1:$R$25,H$3,$D80)</f>
        <v>6.96</v>
      </c>
      <c r="I80" s="154">
        <f>BILINTERP(SailGribPolarFile!$A$1:$R$25,I$3,$D80)</f>
        <v>7.22</v>
      </c>
      <c r="J80" s="154">
        <f>BILINTERP(SailGribPolarFile!$A$1:$R$25,J$3,$D80)</f>
        <v>7.32</v>
      </c>
      <c r="K80" s="154">
        <f>BILINTERP(SailGribPolarFile!$A$1:$R$25,K$3,$D80)</f>
        <v>7.42</v>
      </c>
      <c r="L80" s="154">
        <f>BILINTERP(SailGribPolarFile!$A$1:$R$25,L$3,$D80)</f>
        <v>7.68</v>
      </c>
      <c r="M80" s="154">
        <f>BILINTERP(SailGribPolarFile!$A$1:$R$25,M$3,$D80)</f>
        <v>7.82</v>
      </c>
      <c r="N80" s="154">
        <f>BILINTERP(SailGribPolarFile!$A$1:$R$25,N$3,$D80)</f>
        <v>7.9799999999999995</v>
      </c>
      <c r="O80" s="154">
        <f>BILINTERP(SailGribPolarFile!$A$1:$R$25,O$3,$D80)</f>
        <v>7.9799999999999995</v>
      </c>
    </row>
    <row r="81" spans="4:15" ht="12.75">
      <c r="D81" s="148">
        <f t="shared" si="3"/>
        <v>77</v>
      </c>
      <c r="E81" s="154">
        <f>BILINTERP(SailGribPolarFile!$A$1:$R$25,E$3,$D81)</f>
        <v>4.37</v>
      </c>
      <c r="F81" s="154">
        <f>BILINTERP(SailGribPolarFile!$A$1:$R$25,F$3,$D81)</f>
        <v>5.87</v>
      </c>
      <c r="G81" s="154">
        <f>BILINTERP(SailGribPolarFile!$A$1:$R$25,G$3,$D81)</f>
        <v>6.6</v>
      </c>
      <c r="H81" s="154">
        <f>BILINTERP(SailGribPolarFile!$A$1:$R$25,H$3,$D81)</f>
        <v>6.97</v>
      </c>
      <c r="I81" s="154">
        <f>BILINTERP(SailGribPolarFile!$A$1:$R$25,I$3,$D81)</f>
        <v>7.239999999999999</v>
      </c>
      <c r="J81" s="154">
        <f>BILINTERP(SailGribPolarFile!$A$1:$R$25,J$3,$D81)</f>
        <v>7.34</v>
      </c>
      <c r="K81" s="154">
        <f>BILINTERP(SailGribPolarFile!$A$1:$R$25,K$3,$D81)</f>
        <v>7.4399999999999995</v>
      </c>
      <c r="L81" s="154">
        <f>BILINTERP(SailGribPolarFile!$A$1:$R$25,L$3,$D81)</f>
        <v>7.71</v>
      </c>
      <c r="M81" s="154">
        <f>BILINTERP(SailGribPolarFile!$A$1:$R$25,M$3,$D81)</f>
        <v>7.84</v>
      </c>
      <c r="N81" s="154">
        <f>BILINTERP(SailGribPolarFile!$A$1:$R$25,N$3,$D81)</f>
        <v>8.01</v>
      </c>
      <c r="O81" s="154">
        <f>BILINTERP(SailGribPolarFile!$A$1:$R$25,O$3,$D81)</f>
        <v>8.01</v>
      </c>
    </row>
    <row r="82" spans="4:15" ht="12.75">
      <c r="D82" s="148">
        <f t="shared" si="3"/>
        <v>78</v>
      </c>
      <c r="E82" s="154">
        <f>BILINTERP(SailGribPolarFile!$A$1:$R$25,E$3,$D82)</f>
        <v>4.38</v>
      </c>
      <c r="F82" s="154">
        <f>BILINTERP(SailGribPolarFile!$A$1:$R$25,F$3,$D82)</f>
        <v>5.88</v>
      </c>
      <c r="G82" s="154">
        <f>BILINTERP(SailGribPolarFile!$A$1:$R$25,G$3,$D82)</f>
        <v>6.6</v>
      </c>
      <c r="H82" s="154">
        <f>BILINTERP(SailGribPolarFile!$A$1:$R$25,H$3,$D82)</f>
        <v>6.98</v>
      </c>
      <c r="I82" s="154">
        <f>BILINTERP(SailGribPolarFile!$A$1:$R$25,I$3,$D82)</f>
        <v>7.26</v>
      </c>
      <c r="J82" s="154">
        <f>BILINTERP(SailGribPolarFile!$A$1:$R$25,J$3,$D82)</f>
        <v>7.36</v>
      </c>
      <c r="K82" s="154">
        <f>BILINTERP(SailGribPolarFile!$A$1:$R$25,K$3,$D82)</f>
        <v>7.46</v>
      </c>
      <c r="L82" s="154">
        <f>BILINTERP(SailGribPolarFile!$A$1:$R$25,L$3,$D82)</f>
        <v>7.74</v>
      </c>
      <c r="M82" s="154">
        <f>BILINTERP(SailGribPolarFile!$A$1:$R$25,M$3,$D82)</f>
        <v>7.86</v>
      </c>
      <c r="N82" s="154">
        <f>BILINTERP(SailGribPolarFile!$A$1:$R$25,N$3,$D82)</f>
        <v>8.04</v>
      </c>
      <c r="O82" s="154">
        <f>BILINTERP(SailGribPolarFile!$A$1:$R$25,O$3,$D82)</f>
        <v>8.04</v>
      </c>
    </row>
    <row r="83" spans="4:15" ht="12.75">
      <c r="D83" s="148">
        <f t="shared" si="3"/>
        <v>79</v>
      </c>
      <c r="E83" s="154">
        <f>BILINTERP(SailGribPolarFile!$A$1:$R$25,E$3,$D83)</f>
        <v>4.390000000000001</v>
      </c>
      <c r="F83" s="154">
        <f>BILINTERP(SailGribPolarFile!$A$1:$R$25,F$3,$D83)</f>
        <v>5.890000000000001</v>
      </c>
      <c r="G83" s="154">
        <f>BILINTERP(SailGribPolarFile!$A$1:$R$25,G$3,$D83)</f>
        <v>6.6</v>
      </c>
      <c r="H83" s="154">
        <f>BILINTERP(SailGribPolarFile!$A$1:$R$25,H$3,$D83)</f>
        <v>6.99</v>
      </c>
      <c r="I83" s="154">
        <f>BILINTERP(SailGribPolarFile!$A$1:$R$25,I$3,$D83)</f>
        <v>7.28</v>
      </c>
      <c r="J83" s="154">
        <f>BILINTERP(SailGribPolarFile!$A$1:$R$25,J$3,$D83)</f>
        <v>7.380000000000001</v>
      </c>
      <c r="K83" s="154">
        <f>BILINTERP(SailGribPolarFile!$A$1:$R$25,K$3,$D83)</f>
        <v>7.48</v>
      </c>
      <c r="L83" s="154">
        <f>BILINTERP(SailGribPolarFile!$A$1:$R$25,L$3,$D83)</f>
        <v>7.77</v>
      </c>
      <c r="M83" s="154">
        <f>BILINTERP(SailGribPolarFile!$A$1:$R$25,M$3,$D83)</f>
        <v>7.880000000000001</v>
      </c>
      <c r="N83" s="154">
        <f>BILINTERP(SailGribPolarFile!$A$1:$R$25,N$3,$D83)</f>
        <v>8.07</v>
      </c>
      <c r="O83" s="154">
        <f>BILINTERP(SailGribPolarFile!$A$1:$R$25,O$3,$D83)</f>
        <v>8.07</v>
      </c>
    </row>
    <row r="84" spans="4:15" ht="12.75">
      <c r="D84" s="148">
        <f t="shared" si="3"/>
        <v>80</v>
      </c>
      <c r="E84" s="154">
        <f>BILINTERP(SailGribPolarFile!$A$1:$R$25,E$3,$D84)</f>
        <v>4.4</v>
      </c>
      <c r="F84" s="154">
        <f>BILINTERP(SailGribPolarFile!$A$1:$R$25,F$3,$D84)</f>
        <v>5.9</v>
      </c>
      <c r="G84" s="154">
        <f>BILINTERP(SailGribPolarFile!$A$1:$R$25,G$3,$D84)</f>
        <v>6.6</v>
      </c>
      <c r="H84" s="154">
        <f>BILINTERP(SailGribPolarFile!$A$1:$R$25,H$3,$D84)</f>
        <v>7</v>
      </c>
      <c r="I84" s="154">
        <f>BILINTERP(SailGribPolarFile!$A$1:$R$25,I$3,$D84)</f>
        <v>7.3</v>
      </c>
      <c r="J84" s="154">
        <f>BILINTERP(SailGribPolarFile!$A$1:$R$25,J$3,$D84)</f>
        <v>7.4</v>
      </c>
      <c r="K84" s="154">
        <f>BILINTERP(SailGribPolarFile!$A$1:$R$25,K$3,$D84)</f>
        <v>7.5</v>
      </c>
      <c r="L84" s="154">
        <f>BILINTERP(SailGribPolarFile!$A$1:$R$25,L$3,$D84)</f>
        <v>7.8</v>
      </c>
      <c r="M84" s="154">
        <f>BILINTERP(SailGribPolarFile!$A$1:$R$25,M$3,$D84)</f>
        <v>7.9</v>
      </c>
      <c r="N84" s="154">
        <f>BILINTERP(SailGribPolarFile!$A$1:$R$25,N$3,$D84)</f>
        <v>8.1</v>
      </c>
      <c r="O84" s="154">
        <f>BILINTERP(SailGribPolarFile!$A$1:$R$25,O$3,$D84)</f>
        <v>8.1</v>
      </c>
    </row>
    <row r="85" spans="4:15" ht="12.75">
      <c r="D85" s="148">
        <f t="shared" si="3"/>
        <v>81</v>
      </c>
      <c r="E85" s="154">
        <f>BILINTERP(SailGribPolarFile!$A$1:$R$25,E$3,$D85)</f>
        <v>4.41</v>
      </c>
      <c r="F85" s="154">
        <f>BILINTERP(SailGribPolarFile!$A$1:$R$25,F$3,$D85)</f>
        <v>5.92</v>
      </c>
      <c r="G85" s="154">
        <f>BILINTERP(SailGribPolarFile!$A$1:$R$25,G$3,$D85)</f>
        <v>6.609999999999999</v>
      </c>
      <c r="H85" s="154">
        <f>BILINTERP(SailGribPolarFile!$A$1:$R$25,H$3,$D85)</f>
        <v>7</v>
      </c>
      <c r="I85" s="154">
        <f>BILINTERP(SailGribPolarFile!$A$1:$R$25,I$3,$D85)</f>
        <v>7.3</v>
      </c>
      <c r="J85" s="154">
        <f>BILINTERP(SailGribPolarFile!$A$1:$R$25,J$3,$D85)</f>
        <v>7.42</v>
      </c>
      <c r="K85" s="154">
        <f>BILINTERP(SailGribPolarFile!$A$1:$R$25,K$3,$D85)</f>
        <v>7.5200000000000005</v>
      </c>
      <c r="L85" s="154">
        <f>BILINTERP(SailGribPolarFile!$A$1:$R$25,L$3,$D85)</f>
        <v>7.82</v>
      </c>
      <c r="M85" s="154">
        <f>BILINTERP(SailGribPolarFile!$A$1:$R$25,M$3,$D85)</f>
        <v>7.92</v>
      </c>
      <c r="N85" s="154">
        <f>BILINTERP(SailGribPolarFile!$A$1:$R$25,N$3,$D85)</f>
        <v>8.12</v>
      </c>
      <c r="O85" s="154">
        <f>BILINTERP(SailGribPolarFile!$A$1:$R$25,O$3,$D85)</f>
        <v>8.129999999999999</v>
      </c>
    </row>
    <row r="86" spans="4:15" ht="12.75">
      <c r="D86" s="148">
        <f t="shared" si="3"/>
        <v>82</v>
      </c>
      <c r="E86" s="154">
        <f>BILINTERP(SailGribPolarFile!$A$1:$R$25,E$3,$D86)</f>
        <v>4.42</v>
      </c>
      <c r="F86" s="154">
        <f>BILINTERP(SailGribPolarFile!$A$1:$R$25,F$3,$D86)</f>
        <v>5.94</v>
      </c>
      <c r="G86" s="154">
        <f>BILINTERP(SailGribPolarFile!$A$1:$R$25,G$3,$D86)</f>
        <v>6.62</v>
      </c>
      <c r="H86" s="154">
        <f>BILINTERP(SailGribPolarFile!$A$1:$R$25,H$3,$D86)</f>
        <v>7</v>
      </c>
      <c r="I86" s="154">
        <f>BILINTERP(SailGribPolarFile!$A$1:$R$25,I$3,$D86)</f>
        <v>7.3</v>
      </c>
      <c r="J86" s="154">
        <f>BILINTERP(SailGribPolarFile!$A$1:$R$25,J$3,$D86)</f>
        <v>7.44</v>
      </c>
      <c r="K86" s="154">
        <f>BILINTERP(SailGribPolarFile!$A$1:$R$25,K$3,$D86)</f>
        <v>7.54</v>
      </c>
      <c r="L86" s="154">
        <f>BILINTERP(SailGribPolarFile!$A$1:$R$25,L$3,$D86)</f>
        <v>7.84</v>
      </c>
      <c r="M86" s="154">
        <f>BILINTERP(SailGribPolarFile!$A$1:$R$25,M$3,$D86)</f>
        <v>7.94</v>
      </c>
      <c r="N86" s="154">
        <f>BILINTERP(SailGribPolarFile!$A$1:$R$25,N$3,$D86)</f>
        <v>8.14</v>
      </c>
      <c r="O86" s="154">
        <f>BILINTERP(SailGribPolarFile!$A$1:$R$25,O$3,$D86)</f>
        <v>8.16</v>
      </c>
    </row>
    <row r="87" spans="4:15" ht="12.75">
      <c r="D87" s="148">
        <f t="shared" si="3"/>
        <v>83</v>
      </c>
      <c r="E87" s="154">
        <f>BILINTERP(SailGribPolarFile!$A$1:$R$25,E$3,$D87)</f>
        <v>4.430000000000001</v>
      </c>
      <c r="F87" s="154">
        <f>BILINTERP(SailGribPolarFile!$A$1:$R$25,F$3,$D87)</f>
        <v>5.96</v>
      </c>
      <c r="G87" s="154">
        <f>BILINTERP(SailGribPolarFile!$A$1:$R$25,G$3,$D87)</f>
        <v>6.63</v>
      </c>
      <c r="H87" s="154">
        <f>BILINTERP(SailGribPolarFile!$A$1:$R$25,H$3,$D87)</f>
        <v>7</v>
      </c>
      <c r="I87" s="154">
        <f>BILINTERP(SailGribPolarFile!$A$1:$R$25,I$3,$D87)</f>
        <v>7.3</v>
      </c>
      <c r="J87" s="154">
        <f>BILINTERP(SailGribPolarFile!$A$1:$R$25,J$3,$D87)</f>
        <v>7.46</v>
      </c>
      <c r="K87" s="154">
        <f>BILINTERP(SailGribPolarFile!$A$1:$R$25,K$3,$D87)</f>
        <v>7.56</v>
      </c>
      <c r="L87" s="154">
        <f>BILINTERP(SailGribPolarFile!$A$1:$R$25,L$3,$D87)</f>
        <v>7.859999999999999</v>
      </c>
      <c r="M87" s="154">
        <f>BILINTERP(SailGribPolarFile!$A$1:$R$25,M$3,$D87)</f>
        <v>7.96</v>
      </c>
      <c r="N87" s="154">
        <f>BILINTERP(SailGribPolarFile!$A$1:$R$25,N$3,$D87)</f>
        <v>8.16</v>
      </c>
      <c r="O87" s="154">
        <f>BILINTERP(SailGribPolarFile!$A$1:$R$25,O$3,$D87)</f>
        <v>8.19</v>
      </c>
    </row>
    <row r="88" spans="4:15" ht="12.75">
      <c r="D88" s="148">
        <f t="shared" si="3"/>
        <v>84</v>
      </c>
      <c r="E88" s="154">
        <f>BILINTERP(SailGribPolarFile!$A$1:$R$25,E$3,$D88)</f>
        <v>4.44</v>
      </c>
      <c r="F88" s="154">
        <f>BILINTERP(SailGribPolarFile!$A$1:$R$25,F$3,$D88)</f>
        <v>5.98</v>
      </c>
      <c r="G88" s="154">
        <f>BILINTERP(SailGribPolarFile!$A$1:$R$25,G$3,$D88)</f>
        <v>6.64</v>
      </c>
      <c r="H88" s="154">
        <f>BILINTERP(SailGribPolarFile!$A$1:$R$25,H$3,$D88)</f>
        <v>7</v>
      </c>
      <c r="I88" s="154">
        <f>BILINTERP(SailGribPolarFile!$A$1:$R$25,I$3,$D88)</f>
        <v>7.3</v>
      </c>
      <c r="J88" s="154">
        <f>BILINTERP(SailGribPolarFile!$A$1:$R$25,J$3,$D88)</f>
        <v>7.48</v>
      </c>
      <c r="K88" s="154">
        <f>BILINTERP(SailGribPolarFile!$A$1:$R$25,K$3,$D88)</f>
        <v>7.58</v>
      </c>
      <c r="L88" s="154">
        <f>BILINTERP(SailGribPolarFile!$A$1:$R$25,L$3,$D88)</f>
        <v>7.88</v>
      </c>
      <c r="M88" s="154">
        <f>BILINTERP(SailGribPolarFile!$A$1:$R$25,M$3,$D88)</f>
        <v>7.98</v>
      </c>
      <c r="N88" s="154">
        <f>BILINTERP(SailGribPolarFile!$A$1:$R$25,N$3,$D88)</f>
        <v>8.18</v>
      </c>
      <c r="O88" s="154">
        <f>BILINTERP(SailGribPolarFile!$A$1:$R$25,O$3,$D88)</f>
        <v>8.22</v>
      </c>
    </row>
    <row r="89" spans="4:15" ht="12.75">
      <c r="D89" s="148">
        <f t="shared" si="3"/>
        <v>85</v>
      </c>
      <c r="E89" s="154">
        <f>BILINTERP(SailGribPolarFile!$A$1:$R$25,E$3,$D89)</f>
        <v>4.45</v>
      </c>
      <c r="F89" s="154">
        <f>BILINTERP(SailGribPolarFile!$A$1:$R$25,F$3,$D89)</f>
        <v>6</v>
      </c>
      <c r="G89" s="154">
        <f>BILINTERP(SailGribPolarFile!$A$1:$R$25,G$3,$D89)</f>
        <v>6.65</v>
      </c>
      <c r="H89" s="154">
        <f>BILINTERP(SailGribPolarFile!$A$1:$R$25,H$3,$D89)</f>
        <v>7</v>
      </c>
      <c r="I89" s="154">
        <f>BILINTERP(SailGribPolarFile!$A$1:$R$25,I$3,$D89)</f>
        <v>7.3</v>
      </c>
      <c r="J89" s="154">
        <f>BILINTERP(SailGribPolarFile!$A$1:$R$25,J$3,$D89)</f>
        <v>7.5</v>
      </c>
      <c r="K89" s="154">
        <f>BILINTERP(SailGribPolarFile!$A$1:$R$25,K$3,$D89)</f>
        <v>7.6</v>
      </c>
      <c r="L89" s="154">
        <f>BILINTERP(SailGribPolarFile!$A$1:$R$25,L$3,$D89)</f>
        <v>7.9</v>
      </c>
      <c r="M89" s="154">
        <f>BILINTERP(SailGribPolarFile!$A$1:$R$25,M$3,$D89)</f>
        <v>8</v>
      </c>
      <c r="N89" s="154">
        <f>BILINTERP(SailGribPolarFile!$A$1:$R$25,N$3,$D89)</f>
        <v>8.2</v>
      </c>
      <c r="O89" s="154">
        <f>BILINTERP(SailGribPolarFile!$A$1:$R$25,O$3,$D89)</f>
        <v>8.25</v>
      </c>
    </row>
    <row r="90" spans="4:15" ht="12.75">
      <c r="D90" s="148">
        <f t="shared" si="3"/>
        <v>86</v>
      </c>
      <c r="E90" s="154">
        <f>BILINTERP(SailGribPolarFile!$A$1:$R$25,E$3,$D90)</f>
        <v>4.46</v>
      </c>
      <c r="F90" s="154">
        <f>BILINTERP(SailGribPolarFile!$A$1:$R$25,F$3,$D90)</f>
        <v>6.02</v>
      </c>
      <c r="G90" s="154">
        <f>BILINTERP(SailGribPolarFile!$A$1:$R$25,G$3,$D90)</f>
        <v>6.66</v>
      </c>
      <c r="H90" s="154">
        <f>BILINTERP(SailGribPolarFile!$A$1:$R$25,H$3,$D90)</f>
        <v>7</v>
      </c>
      <c r="I90" s="154">
        <f>BILINTERP(SailGribPolarFile!$A$1:$R$25,I$3,$D90)</f>
        <v>7.3</v>
      </c>
      <c r="J90" s="154">
        <f>BILINTERP(SailGribPolarFile!$A$1:$R$25,J$3,$D90)</f>
        <v>7.52</v>
      </c>
      <c r="K90" s="154">
        <f>BILINTERP(SailGribPolarFile!$A$1:$R$25,K$3,$D90)</f>
        <v>7.62</v>
      </c>
      <c r="L90" s="154">
        <f>BILINTERP(SailGribPolarFile!$A$1:$R$25,L$3,$D90)</f>
        <v>7.92</v>
      </c>
      <c r="M90" s="154">
        <f>BILINTERP(SailGribPolarFile!$A$1:$R$25,M$3,$D90)</f>
        <v>8.02</v>
      </c>
      <c r="N90" s="154">
        <f>BILINTERP(SailGribPolarFile!$A$1:$R$25,N$3,$D90)</f>
        <v>8.22</v>
      </c>
      <c r="O90" s="154">
        <f>BILINTERP(SailGribPolarFile!$A$1:$R$25,O$3,$D90)</f>
        <v>8.28</v>
      </c>
    </row>
    <row r="91" spans="4:15" ht="12.75">
      <c r="D91" s="148">
        <f t="shared" si="3"/>
        <v>87</v>
      </c>
      <c r="E91" s="154">
        <f>BILINTERP(SailGribPolarFile!$A$1:$R$25,E$3,$D91)</f>
        <v>4.47</v>
      </c>
      <c r="F91" s="154">
        <f>BILINTERP(SailGribPolarFile!$A$1:$R$25,F$3,$D91)</f>
        <v>6.04</v>
      </c>
      <c r="G91" s="154">
        <f>BILINTERP(SailGribPolarFile!$A$1:$R$25,G$3,$D91)</f>
        <v>6.67</v>
      </c>
      <c r="H91" s="154">
        <f>BILINTERP(SailGribPolarFile!$A$1:$R$25,H$3,$D91)</f>
        <v>7</v>
      </c>
      <c r="I91" s="154">
        <f>BILINTERP(SailGribPolarFile!$A$1:$R$25,I$3,$D91)</f>
        <v>7.3</v>
      </c>
      <c r="J91" s="154">
        <f>BILINTERP(SailGribPolarFile!$A$1:$R$25,J$3,$D91)</f>
        <v>7.54</v>
      </c>
      <c r="K91" s="154">
        <f>BILINTERP(SailGribPolarFile!$A$1:$R$25,K$3,$D91)</f>
        <v>7.64</v>
      </c>
      <c r="L91" s="154">
        <f>BILINTERP(SailGribPolarFile!$A$1:$R$25,L$3,$D91)</f>
        <v>7.9399999999999995</v>
      </c>
      <c r="M91" s="154">
        <f>BILINTERP(SailGribPolarFile!$A$1:$R$25,M$3,$D91)</f>
        <v>8.04</v>
      </c>
      <c r="N91" s="154">
        <f>BILINTERP(SailGribPolarFile!$A$1:$R$25,N$3,$D91)</f>
        <v>8.24</v>
      </c>
      <c r="O91" s="154">
        <f>BILINTERP(SailGribPolarFile!$A$1:$R$25,O$3,$D91)</f>
        <v>8.31</v>
      </c>
    </row>
    <row r="92" spans="4:15" ht="12.75">
      <c r="D92" s="148">
        <f t="shared" si="3"/>
        <v>88</v>
      </c>
      <c r="E92" s="154">
        <f>BILINTERP(SailGribPolarFile!$A$1:$R$25,E$3,$D92)</f>
        <v>4.48</v>
      </c>
      <c r="F92" s="154">
        <f>BILINTERP(SailGribPolarFile!$A$1:$R$25,F$3,$D92)</f>
        <v>6.06</v>
      </c>
      <c r="G92" s="154">
        <f>BILINTERP(SailGribPolarFile!$A$1:$R$25,G$3,$D92)</f>
        <v>6.68</v>
      </c>
      <c r="H92" s="154">
        <f>BILINTERP(SailGribPolarFile!$A$1:$R$25,H$3,$D92)</f>
        <v>7</v>
      </c>
      <c r="I92" s="154">
        <f>BILINTERP(SailGribPolarFile!$A$1:$R$25,I$3,$D92)</f>
        <v>7.3</v>
      </c>
      <c r="J92" s="154">
        <f>BILINTERP(SailGribPolarFile!$A$1:$R$25,J$3,$D92)</f>
        <v>7.56</v>
      </c>
      <c r="K92" s="154">
        <f>BILINTERP(SailGribPolarFile!$A$1:$R$25,K$3,$D92)</f>
        <v>7.66</v>
      </c>
      <c r="L92" s="154">
        <f>BILINTERP(SailGribPolarFile!$A$1:$R$25,L$3,$D92)</f>
        <v>7.96</v>
      </c>
      <c r="M92" s="154">
        <f>BILINTERP(SailGribPolarFile!$A$1:$R$25,M$3,$D92)</f>
        <v>8.06</v>
      </c>
      <c r="N92" s="154">
        <f>BILINTERP(SailGribPolarFile!$A$1:$R$25,N$3,$D92)</f>
        <v>8.26</v>
      </c>
      <c r="O92" s="154">
        <f>BILINTERP(SailGribPolarFile!$A$1:$R$25,O$3,$D92)</f>
        <v>8.34</v>
      </c>
    </row>
    <row r="93" spans="4:15" ht="12.75">
      <c r="D93" s="148">
        <f t="shared" si="3"/>
        <v>89</v>
      </c>
      <c r="E93" s="154">
        <f>BILINTERP(SailGribPolarFile!$A$1:$R$25,E$3,$D93)</f>
        <v>4.49</v>
      </c>
      <c r="F93" s="154">
        <f>BILINTERP(SailGribPolarFile!$A$1:$R$25,F$3,$D93)</f>
        <v>6.08</v>
      </c>
      <c r="G93" s="154">
        <f>BILINTERP(SailGribPolarFile!$A$1:$R$25,G$3,$D93)</f>
        <v>6.69</v>
      </c>
      <c r="H93" s="154">
        <f>BILINTERP(SailGribPolarFile!$A$1:$R$25,H$3,$D93)</f>
        <v>7</v>
      </c>
      <c r="I93" s="154">
        <f>BILINTERP(SailGribPolarFile!$A$1:$R$25,I$3,$D93)</f>
        <v>7.3</v>
      </c>
      <c r="J93" s="154">
        <f>BILINTERP(SailGribPolarFile!$A$1:$R$25,J$3,$D93)</f>
        <v>7.58</v>
      </c>
      <c r="K93" s="154">
        <f>BILINTERP(SailGribPolarFile!$A$1:$R$25,K$3,$D93)</f>
        <v>7.680000000000001</v>
      </c>
      <c r="L93" s="154">
        <f>BILINTERP(SailGribPolarFile!$A$1:$R$25,L$3,$D93)</f>
        <v>7.98</v>
      </c>
      <c r="M93" s="154">
        <f>BILINTERP(SailGribPolarFile!$A$1:$R$25,M$3,$D93)</f>
        <v>8.08</v>
      </c>
      <c r="N93" s="154">
        <f>BILINTERP(SailGribPolarFile!$A$1:$R$25,N$3,$D93)</f>
        <v>8.280000000000001</v>
      </c>
      <c r="O93" s="154">
        <f>BILINTERP(SailGribPolarFile!$A$1:$R$25,O$3,$D93)</f>
        <v>8.370000000000001</v>
      </c>
    </row>
    <row r="94" spans="4:15" ht="12.75">
      <c r="D94" s="148">
        <f t="shared" si="3"/>
        <v>90</v>
      </c>
      <c r="E94" s="154">
        <f>BILINTERP(SailGribPolarFile!$A$1:$R$25,E$3,$D94)</f>
        <v>4.5</v>
      </c>
      <c r="F94" s="154">
        <f>BILINTERP(SailGribPolarFile!$A$1:$R$25,F$3,$D94)</f>
        <v>6.1</v>
      </c>
      <c r="G94" s="154">
        <f>BILINTERP(SailGribPolarFile!$A$1:$R$25,G$3,$D94)</f>
        <v>6.7</v>
      </c>
      <c r="H94" s="154">
        <f>BILINTERP(SailGribPolarFile!$A$1:$R$25,H$3,$D94)</f>
        <v>7</v>
      </c>
      <c r="I94" s="154">
        <f>BILINTERP(SailGribPolarFile!$A$1:$R$25,I$3,$D94)</f>
        <v>7.3</v>
      </c>
      <c r="J94" s="154">
        <f>BILINTERP(SailGribPolarFile!$A$1:$R$25,J$3,$D94)</f>
        <v>7.6</v>
      </c>
      <c r="K94" s="154">
        <f>BILINTERP(SailGribPolarFile!$A$1:$R$25,K$3,$D94)</f>
        <v>7.7</v>
      </c>
      <c r="L94" s="154">
        <f>BILINTERP(SailGribPolarFile!$A$1:$R$25,L$3,$D94)</f>
        <v>8</v>
      </c>
      <c r="M94" s="154">
        <f>BILINTERP(SailGribPolarFile!$A$1:$R$25,M$3,$D94)</f>
        <v>8.1</v>
      </c>
      <c r="N94" s="154">
        <f>BILINTERP(SailGribPolarFile!$A$1:$R$25,N$3,$D94)</f>
        <v>8.3</v>
      </c>
      <c r="O94" s="154">
        <f>BILINTERP(SailGribPolarFile!$A$1:$R$25,O$3,$D94)</f>
        <v>8.4</v>
      </c>
    </row>
    <row r="95" spans="4:15" ht="12.75">
      <c r="D95" s="148">
        <f t="shared" si="3"/>
        <v>91</v>
      </c>
      <c r="E95" s="154">
        <f>BILINTERP(SailGribPolarFile!$A$1:$R$25,E$3,$D95)</f>
        <v>4.5</v>
      </c>
      <c r="F95" s="154">
        <f>BILINTERP(SailGribPolarFile!$A$1:$R$25,F$3,$D95)</f>
        <v>6.1</v>
      </c>
      <c r="G95" s="154">
        <f>BILINTERP(SailGribPolarFile!$A$1:$R$25,G$3,$D95)</f>
        <v>6.71</v>
      </c>
      <c r="H95" s="154">
        <f>BILINTERP(SailGribPolarFile!$A$1:$R$25,H$3,$D95)</f>
        <v>7.01</v>
      </c>
      <c r="I95" s="154">
        <f>BILINTERP(SailGribPolarFile!$A$1:$R$25,I$3,$D95)</f>
        <v>7.3</v>
      </c>
      <c r="J95" s="154">
        <f>BILINTERP(SailGribPolarFile!$A$1:$R$25,J$3,$D95)</f>
        <v>7.59</v>
      </c>
      <c r="K95" s="154">
        <f>BILINTERP(SailGribPolarFile!$A$1:$R$25,K$3,$D95)</f>
        <v>7.71</v>
      </c>
      <c r="L95" s="154">
        <f>BILINTERP(SailGribPolarFile!$A$1:$R$25,L$3,$D95)</f>
        <v>8.01</v>
      </c>
      <c r="M95" s="154">
        <f>BILINTERP(SailGribPolarFile!$A$1:$R$25,M$3,$D95)</f>
        <v>8.12</v>
      </c>
      <c r="N95" s="154">
        <f>BILINTERP(SailGribPolarFile!$A$1:$R$25,N$3,$D95)</f>
        <v>8.31</v>
      </c>
      <c r="O95" s="154">
        <f>BILINTERP(SailGribPolarFile!$A$1:$R$25,O$3,$D95)</f>
        <v>8.42</v>
      </c>
    </row>
    <row r="96" spans="4:15" ht="12.75">
      <c r="D96" s="148">
        <f t="shared" si="3"/>
        <v>92</v>
      </c>
      <c r="E96" s="154">
        <f>BILINTERP(SailGribPolarFile!$A$1:$R$25,E$3,$D96)</f>
        <v>4.5</v>
      </c>
      <c r="F96" s="154">
        <f>BILINTERP(SailGribPolarFile!$A$1:$R$25,F$3,$D96)</f>
        <v>6.1</v>
      </c>
      <c r="G96" s="154">
        <f>BILINTERP(SailGribPolarFile!$A$1:$R$25,G$3,$D96)</f>
        <v>6.72</v>
      </c>
      <c r="H96" s="154">
        <f>BILINTERP(SailGribPolarFile!$A$1:$R$25,H$3,$D96)</f>
        <v>7.02</v>
      </c>
      <c r="I96" s="154">
        <f>BILINTERP(SailGribPolarFile!$A$1:$R$25,I$3,$D96)</f>
        <v>7.3</v>
      </c>
      <c r="J96" s="154">
        <f>BILINTERP(SailGribPolarFile!$A$1:$R$25,J$3,$D96)</f>
        <v>7.58</v>
      </c>
      <c r="K96" s="154">
        <f>BILINTERP(SailGribPolarFile!$A$1:$R$25,K$3,$D96)</f>
        <v>7.72</v>
      </c>
      <c r="L96" s="154">
        <f>BILINTERP(SailGribPolarFile!$A$1:$R$25,L$3,$D96)</f>
        <v>8.02</v>
      </c>
      <c r="M96" s="154">
        <f>BILINTERP(SailGribPolarFile!$A$1:$R$25,M$3,$D96)</f>
        <v>8.14</v>
      </c>
      <c r="N96" s="154">
        <f>BILINTERP(SailGribPolarFile!$A$1:$R$25,N$3,$D96)</f>
        <v>8.32</v>
      </c>
      <c r="O96" s="154">
        <f>BILINTERP(SailGribPolarFile!$A$1:$R$25,O$3,$D96)</f>
        <v>8.44</v>
      </c>
    </row>
    <row r="97" spans="4:15" ht="12.75">
      <c r="D97" s="148">
        <f t="shared" si="3"/>
        <v>93</v>
      </c>
      <c r="E97" s="154">
        <f>BILINTERP(SailGribPolarFile!$A$1:$R$25,E$3,$D97)</f>
        <v>4.5</v>
      </c>
      <c r="F97" s="154">
        <f>BILINTERP(SailGribPolarFile!$A$1:$R$25,F$3,$D97)</f>
        <v>6.1</v>
      </c>
      <c r="G97" s="154">
        <f>BILINTERP(SailGribPolarFile!$A$1:$R$25,G$3,$D97)</f>
        <v>6.73</v>
      </c>
      <c r="H97" s="154">
        <f>BILINTERP(SailGribPolarFile!$A$1:$R$25,H$3,$D97)</f>
        <v>7.03</v>
      </c>
      <c r="I97" s="154">
        <f>BILINTERP(SailGribPolarFile!$A$1:$R$25,I$3,$D97)</f>
        <v>7.3</v>
      </c>
      <c r="J97" s="154">
        <f>BILINTERP(SailGribPolarFile!$A$1:$R$25,J$3,$D97)</f>
        <v>7.569999999999999</v>
      </c>
      <c r="K97" s="154">
        <f>BILINTERP(SailGribPolarFile!$A$1:$R$25,K$3,$D97)</f>
        <v>7.73</v>
      </c>
      <c r="L97" s="154">
        <f>BILINTERP(SailGribPolarFile!$A$1:$R$25,L$3,$D97)</f>
        <v>8.03</v>
      </c>
      <c r="M97" s="154">
        <f>BILINTERP(SailGribPolarFile!$A$1:$R$25,M$3,$D97)</f>
        <v>8.16</v>
      </c>
      <c r="N97" s="154">
        <f>BILINTERP(SailGribPolarFile!$A$1:$R$25,N$3,$D97)</f>
        <v>8.33</v>
      </c>
      <c r="O97" s="154">
        <f>BILINTERP(SailGribPolarFile!$A$1:$R$25,O$3,$D97)</f>
        <v>8.46</v>
      </c>
    </row>
    <row r="98" spans="4:15" ht="12.75">
      <c r="D98" s="148">
        <f t="shared" si="3"/>
        <v>94</v>
      </c>
      <c r="E98" s="154">
        <f>BILINTERP(SailGribPolarFile!$A$1:$R$25,E$3,$D98)</f>
        <v>4.5</v>
      </c>
      <c r="F98" s="154">
        <f>BILINTERP(SailGribPolarFile!$A$1:$R$25,F$3,$D98)</f>
        <v>6.1</v>
      </c>
      <c r="G98" s="154">
        <f>BILINTERP(SailGribPolarFile!$A$1:$R$25,G$3,$D98)</f>
        <v>6.74</v>
      </c>
      <c r="H98" s="154">
        <f>BILINTERP(SailGribPolarFile!$A$1:$R$25,H$3,$D98)</f>
        <v>7.04</v>
      </c>
      <c r="I98" s="154">
        <f>BILINTERP(SailGribPolarFile!$A$1:$R$25,I$3,$D98)</f>
        <v>7.3</v>
      </c>
      <c r="J98" s="154">
        <f>BILINTERP(SailGribPolarFile!$A$1:$R$25,J$3,$D98)</f>
        <v>7.56</v>
      </c>
      <c r="K98" s="154">
        <f>BILINTERP(SailGribPolarFile!$A$1:$R$25,K$3,$D98)</f>
        <v>7.74</v>
      </c>
      <c r="L98" s="154">
        <f>BILINTERP(SailGribPolarFile!$A$1:$R$25,L$3,$D98)</f>
        <v>8.04</v>
      </c>
      <c r="M98" s="154">
        <f>BILINTERP(SailGribPolarFile!$A$1:$R$25,M$3,$D98)</f>
        <v>8.18</v>
      </c>
      <c r="N98" s="154">
        <f>BILINTERP(SailGribPolarFile!$A$1:$R$25,N$3,$D98)</f>
        <v>8.34</v>
      </c>
      <c r="O98" s="154">
        <f>BILINTERP(SailGribPolarFile!$A$1:$R$25,O$3,$D98)</f>
        <v>8.48</v>
      </c>
    </row>
    <row r="99" spans="4:15" ht="12.75">
      <c r="D99" s="148">
        <f t="shared" si="3"/>
        <v>95</v>
      </c>
      <c r="E99" s="154">
        <f>BILINTERP(SailGribPolarFile!$A$1:$R$25,E$3,$D99)</f>
        <v>4.5</v>
      </c>
      <c r="F99" s="154">
        <f>BILINTERP(SailGribPolarFile!$A$1:$R$25,F$3,$D99)</f>
        <v>6.1</v>
      </c>
      <c r="G99" s="154">
        <f>BILINTERP(SailGribPolarFile!$A$1:$R$25,G$3,$D99)</f>
        <v>6.75</v>
      </c>
      <c r="H99" s="154">
        <f>BILINTERP(SailGribPolarFile!$A$1:$R$25,H$3,$D99)</f>
        <v>7.05</v>
      </c>
      <c r="I99" s="154">
        <f>BILINTERP(SailGribPolarFile!$A$1:$R$25,I$3,$D99)</f>
        <v>7.3</v>
      </c>
      <c r="J99" s="154">
        <f>BILINTERP(SailGribPolarFile!$A$1:$R$25,J$3,$D99)</f>
        <v>7.55</v>
      </c>
      <c r="K99" s="154">
        <f>BILINTERP(SailGribPolarFile!$A$1:$R$25,K$3,$D99)</f>
        <v>7.75</v>
      </c>
      <c r="L99" s="154">
        <f>BILINTERP(SailGribPolarFile!$A$1:$R$25,L$3,$D99)</f>
        <v>8.05</v>
      </c>
      <c r="M99" s="154">
        <f>BILINTERP(SailGribPolarFile!$A$1:$R$25,M$3,$D99)</f>
        <v>8.2</v>
      </c>
      <c r="N99" s="154">
        <f>BILINTERP(SailGribPolarFile!$A$1:$R$25,N$3,$D99)</f>
        <v>8.350000000000001</v>
      </c>
      <c r="O99" s="154">
        <f>BILINTERP(SailGribPolarFile!$A$1:$R$25,O$3,$D99)</f>
        <v>8.5</v>
      </c>
    </row>
    <row r="100" spans="4:15" ht="12.75">
      <c r="D100" s="148">
        <f t="shared" si="3"/>
        <v>96</v>
      </c>
      <c r="E100" s="154">
        <f>BILINTERP(SailGribPolarFile!$A$1:$R$25,E$3,$D100)</f>
        <v>4.5</v>
      </c>
      <c r="F100" s="154">
        <f>BILINTERP(SailGribPolarFile!$A$1:$R$25,F$3,$D100)</f>
        <v>6.1</v>
      </c>
      <c r="G100" s="154">
        <f>BILINTERP(SailGribPolarFile!$A$1:$R$25,G$3,$D100)</f>
        <v>6.76</v>
      </c>
      <c r="H100" s="154">
        <f>BILINTERP(SailGribPolarFile!$A$1:$R$25,H$3,$D100)</f>
        <v>7.06</v>
      </c>
      <c r="I100" s="154">
        <f>BILINTERP(SailGribPolarFile!$A$1:$R$25,I$3,$D100)</f>
        <v>7.3</v>
      </c>
      <c r="J100" s="154">
        <f>BILINTERP(SailGribPolarFile!$A$1:$R$25,J$3,$D100)</f>
        <v>7.54</v>
      </c>
      <c r="K100" s="154">
        <f>BILINTERP(SailGribPolarFile!$A$1:$R$25,K$3,$D100)</f>
        <v>7.76</v>
      </c>
      <c r="L100" s="154">
        <f>BILINTERP(SailGribPolarFile!$A$1:$R$25,L$3,$D100)</f>
        <v>8.06</v>
      </c>
      <c r="M100" s="154">
        <f>BILINTERP(SailGribPolarFile!$A$1:$R$25,M$3,$D100)</f>
        <v>8.22</v>
      </c>
      <c r="N100" s="154">
        <f>BILINTERP(SailGribPolarFile!$A$1:$R$25,N$3,$D100)</f>
        <v>8.360000000000001</v>
      </c>
      <c r="O100" s="154">
        <f>BILINTERP(SailGribPolarFile!$A$1:$R$25,O$3,$D100)</f>
        <v>8.52</v>
      </c>
    </row>
    <row r="101" spans="4:15" ht="12.75">
      <c r="D101" s="148">
        <f t="shared" si="3"/>
        <v>97</v>
      </c>
      <c r="E101" s="154">
        <f>BILINTERP(SailGribPolarFile!$A$1:$R$25,E$3,$D101)</f>
        <v>4.5</v>
      </c>
      <c r="F101" s="154">
        <f>BILINTERP(SailGribPolarFile!$A$1:$R$25,F$3,$D101)</f>
        <v>6.1</v>
      </c>
      <c r="G101" s="154">
        <f>BILINTERP(SailGribPolarFile!$A$1:$R$25,G$3,$D101)</f>
        <v>6.77</v>
      </c>
      <c r="H101" s="154">
        <f>BILINTERP(SailGribPolarFile!$A$1:$R$25,H$3,$D101)</f>
        <v>7.069999999999999</v>
      </c>
      <c r="I101" s="154">
        <f>BILINTERP(SailGribPolarFile!$A$1:$R$25,I$3,$D101)</f>
        <v>7.3</v>
      </c>
      <c r="J101" s="154">
        <f>BILINTERP(SailGribPolarFile!$A$1:$R$25,J$3,$D101)</f>
        <v>7.53</v>
      </c>
      <c r="K101" s="154">
        <f>BILINTERP(SailGribPolarFile!$A$1:$R$25,K$3,$D101)</f>
        <v>7.77</v>
      </c>
      <c r="L101" s="154">
        <f>BILINTERP(SailGribPolarFile!$A$1:$R$25,L$3,$D101)</f>
        <v>8.07</v>
      </c>
      <c r="M101" s="154">
        <f>BILINTERP(SailGribPolarFile!$A$1:$R$25,M$3,$D101)</f>
        <v>8.24</v>
      </c>
      <c r="N101" s="154">
        <f>BILINTERP(SailGribPolarFile!$A$1:$R$25,N$3,$D101)</f>
        <v>8.370000000000001</v>
      </c>
      <c r="O101" s="154">
        <f>BILINTERP(SailGribPolarFile!$A$1:$R$25,O$3,$D101)</f>
        <v>8.54</v>
      </c>
    </row>
    <row r="102" spans="4:15" ht="12.75">
      <c r="D102" s="148">
        <f t="shared" si="3"/>
        <v>98</v>
      </c>
      <c r="E102" s="154">
        <f>BILINTERP(SailGribPolarFile!$A$1:$R$25,E$3,$D102)</f>
        <v>4.5</v>
      </c>
      <c r="F102" s="154">
        <f>BILINTERP(SailGribPolarFile!$A$1:$R$25,F$3,$D102)</f>
        <v>6.1</v>
      </c>
      <c r="G102" s="154">
        <f>BILINTERP(SailGribPolarFile!$A$1:$R$25,G$3,$D102)</f>
        <v>6.78</v>
      </c>
      <c r="H102" s="154">
        <f>BILINTERP(SailGribPolarFile!$A$1:$R$25,H$3,$D102)</f>
        <v>7.08</v>
      </c>
      <c r="I102" s="154">
        <f>BILINTERP(SailGribPolarFile!$A$1:$R$25,I$3,$D102)</f>
        <v>7.3</v>
      </c>
      <c r="J102" s="154">
        <f>BILINTERP(SailGribPolarFile!$A$1:$R$25,J$3,$D102)</f>
        <v>7.52</v>
      </c>
      <c r="K102" s="154">
        <f>BILINTERP(SailGribPolarFile!$A$1:$R$25,K$3,$D102)</f>
        <v>7.78</v>
      </c>
      <c r="L102" s="154">
        <f>BILINTERP(SailGribPolarFile!$A$1:$R$25,L$3,$D102)</f>
        <v>8.08</v>
      </c>
      <c r="M102" s="154">
        <f>BILINTERP(SailGribPolarFile!$A$1:$R$25,M$3,$D102)</f>
        <v>8.26</v>
      </c>
      <c r="N102" s="154">
        <f>BILINTERP(SailGribPolarFile!$A$1:$R$25,N$3,$D102)</f>
        <v>8.38</v>
      </c>
      <c r="O102" s="154">
        <f>BILINTERP(SailGribPolarFile!$A$1:$R$25,O$3,$D102)</f>
        <v>8.56</v>
      </c>
    </row>
    <row r="103" spans="4:15" ht="12.75">
      <c r="D103" s="148">
        <f t="shared" si="3"/>
        <v>99</v>
      </c>
      <c r="E103" s="154">
        <f>BILINTERP(SailGribPolarFile!$A$1:$R$25,E$3,$D103)</f>
        <v>4.5</v>
      </c>
      <c r="F103" s="154">
        <f>BILINTERP(SailGribPolarFile!$A$1:$R$25,F$3,$D103)</f>
        <v>6.1</v>
      </c>
      <c r="G103" s="154">
        <f>BILINTERP(SailGribPolarFile!$A$1:$R$25,G$3,$D103)</f>
        <v>6.79</v>
      </c>
      <c r="H103" s="154">
        <f>BILINTERP(SailGribPolarFile!$A$1:$R$25,H$3,$D103)</f>
        <v>7.09</v>
      </c>
      <c r="I103" s="154">
        <f>BILINTERP(SailGribPolarFile!$A$1:$R$25,I$3,$D103)</f>
        <v>7.3</v>
      </c>
      <c r="J103" s="154">
        <f>BILINTERP(SailGribPolarFile!$A$1:$R$25,J$3,$D103)</f>
        <v>7.51</v>
      </c>
      <c r="K103" s="154">
        <f>BILINTERP(SailGribPolarFile!$A$1:$R$25,K$3,$D103)</f>
        <v>7.79</v>
      </c>
      <c r="L103" s="154">
        <f>BILINTERP(SailGribPolarFile!$A$1:$R$25,L$3,$D103)</f>
        <v>8.09</v>
      </c>
      <c r="M103" s="154">
        <f>BILINTERP(SailGribPolarFile!$A$1:$R$25,M$3,$D103)</f>
        <v>8.280000000000001</v>
      </c>
      <c r="N103" s="154">
        <f>BILINTERP(SailGribPolarFile!$A$1:$R$25,N$3,$D103)</f>
        <v>8.39</v>
      </c>
      <c r="O103" s="154">
        <f>BILINTERP(SailGribPolarFile!$A$1:$R$25,O$3,$D103)</f>
        <v>8.58</v>
      </c>
    </row>
    <row r="104" spans="4:15" ht="12.75">
      <c r="D104" s="148">
        <f t="shared" si="3"/>
        <v>100</v>
      </c>
      <c r="E104" s="154">
        <f>BILINTERP(SailGribPolarFile!$A$1:$R$25,E$3,$D104)</f>
        <v>4.5</v>
      </c>
      <c r="F104" s="154">
        <f>BILINTERP(SailGribPolarFile!$A$1:$R$25,F$3,$D104)</f>
        <v>6.1</v>
      </c>
      <c r="G104" s="154">
        <f>BILINTERP(SailGribPolarFile!$A$1:$R$25,G$3,$D104)</f>
        <v>6.8</v>
      </c>
      <c r="H104" s="154">
        <f>BILINTERP(SailGribPolarFile!$A$1:$R$25,H$3,$D104)</f>
        <v>7.1</v>
      </c>
      <c r="I104" s="154">
        <f>BILINTERP(SailGribPolarFile!$A$1:$R$25,I$3,$D104)</f>
        <v>7.3</v>
      </c>
      <c r="J104" s="154">
        <f>BILINTERP(SailGribPolarFile!$A$1:$R$25,J$3,$D104)</f>
        <v>7.5</v>
      </c>
      <c r="K104" s="154">
        <f>BILINTERP(SailGribPolarFile!$A$1:$R$25,K$3,$D104)</f>
        <v>7.8</v>
      </c>
      <c r="L104" s="154">
        <f>BILINTERP(SailGribPolarFile!$A$1:$R$25,L$3,$D104)</f>
        <v>8.1</v>
      </c>
      <c r="M104" s="154">
        <f>BILINTERP(SailGribPolarFile!$A$1:$R$25,M$3,$D104)</f>
        <v>8.3</v>
      </c>
      <c r="N104" s="154">
        <f>BILINTERP(SailGribPolarFile!$A$1:$R$25,N$3,$D104)</f>
        <v>8.4</v>
      </c>
      <c r="O104" s="154">
        <f>BILINTERP(SailGribPolarFile!$A$1:$R$25,O$3,$D104)</f>
        <v>8.6</v>
      </c>
    </row>
    <row r="105" spans="4:15" ht="12.75">
      <c r="D105" s="148">
        <f t="shared" si="3"/>
        <v>101</v>
      </c>
      <c r="E105" s="154">
        <f>BILINTERP(SailGribPolarFile!$A$1:$R$25,E$3,$D105)</f>
        <v>4.49</v>
      </c>
      <c r="F105" s="154">
        <f>BILINTERP(SailGribPolarFile!$A$1:$R$25,F$3,$D105)</f>
        <v>6.09</v>
      </c>
      <c r="G105" s="154">
        <f>BILINTERP(SailGribPolarFile!$A$1:$R$25,G$3,$D105)</f>
        <v>6.79</v>
      </c>
      <c r="H105" s="154">
        <f>BILINTERP(SailGribPolarFile!$A$1:$R$25,H$3,$D105)</f>
        <v>7.109999999999999</v>
      </c>
      <c r="I105" s="154">
        <f>BILINTERP(SailGribPolarFile!$A$1:$R$25,I$3,$D105)</f>
        <v>7.31</v>
      </c>
      <c r="J105" s="154">
        <f>BILINTERP(SailGribPolarFile!$A$1:$R$25,J$3,$D105)</f>
        <v>7.51</v>
      </c>
      <c r="K105" s="154">
        <f>BILINTERP(SailGribPolarFile!$A$1:$R$25,K$3,$D105)</f>
        <v>7.8</v>
      </c>
      <c r="L105" s="154">
        <f>BILINTERP(SailGribPolarFile!$A$1:$R$25,L$3,$D105)</f>
        <v>8.11</v>
      </c>
      <c r="M105" s="154">
        <f>BILINTERP(SailGribPolarFile!$A$1:$R$25,M$3,$D105)</f>
        <v>8.32</v>
      </c>
      <c r="N105" s="154">
        <f>BILINTERP(SailGribPolarFile!$A$1:$R$25,N$3,$D105)</f>
        <v>8.450000000000001</v>
      </c>
      <c r="O105" s="154">
        <f>BILINTERP(SailGribPolarFile!$A$1:$R$25,O$3,$D105)</f>
        <v>8.66</v>
      </c>
    </row>
    <row r="106" spans="4:15" ht="12.75">
      <c r="D106" s="148">
        <f t="shared" si="3"/>
        <v>102</v>
      </c>
      <c r="E106" s="154">
        <f>BILINTERP(SailGribPolarFile!$A$1:$R$25,E$3,$D106)</f>
        <v>4.48</v>
      </c>
      <c r="F106" s="154">
        <f>BILINTERP(SailGribPolarFile!$A$1:$R$25,F$3,$D106)</f>
        <v>6.08</v>
      </c>
      <c r="G106" s="154">
        <f>BILINTERP(SailGribPolarFile!$A$1:$R$25,G$3,$D106)</f>
        <v>6.78</v>
      </c>
      <c r="H106" s="154">
        <f>BILINTERP(SailGribPolarFile!$A$1:$R$25,H$3,$D106)</f>
        <v>7.12</v>
      </c>
      <c r="I106" s="154">
        <f>BILINTERP(SailGribPolarFile!$A$1:$R$25,I$3,$D106)</f>
        <v>7.32</v>
      </c>
      <c r="J106" s="154">
        <f>BILINTERP(SailGribPolarFile!$A$1:$R$25,J$3,$D106)</f>
        <v>7.52</v>
      </c>
      <c r="K106" s="154">
        <f>BILINTERP(SailGribPolarFile!$A$1:$R$25,K$3,$D106)</f>
        <v>7.8</v>
      </c>
      <c r="L106" s="154">
        <f>BILINTERP(SailGribPolarFile!$A$1:$R$25,L$3,$D106)</f>
        <v>8.12</v>
      </c>
      <c r="M106" s="154">
        <f>BILINTERP(SailGribPolarFile!$A$1:$R$25,M$3,$D106)</f>
        <v>8.34</v>
      </c>
      <c r="N106" s="154">
        <f>BILINTERP(SailGribPolarFile!$A$1:$R$25,N$3,$D106)</f>
        <v>8.5</v>
      </c>
      <c r="O106" s="154">
        <f>BILINTERP(SailGribPolarFile!$A$1:$R$25,O$3,$D106)</f>
        <v>8.719999999999999</v>
      </c>
    </row>
    <row r="107" spans="4:15" ht="12.75">
      <c r="D107" s="148">
        <f t="shared" si="3"/>
        <v>103</v>
      </c>
      <c r="E107" s="154">
        <f>BILINTERP(SailGribPolarFile!$A$1:$R$25,E$3,$D107)</f>
        <v>4.47</v>
      </c>
      <c r="F107" s="154">
        <f>BILINTERP(SailGribPolarFile!$A$1:$R$25,F$3,$D107)</f>
        <v>6.069999999999999</v>
      </c>
      <c r="G107" s="154">
        <f>BILINTERP(SailGribPolarFile!$A$1:$R$25,G$3,$D107)</f>
        <v>6.77</v>
      </c>
      <c r="H107" s="154">
        <f>BILINTERP(SailGribPolarFile!$A$1:$R$25,H$3,$D107)</f>
        <v>7.13</v>
      </c>
      <c r="I107" s="154">
        <f>BILINTERP(SailGribPolarFile!$A$1:$R$25,I$3,$D107)</f>
        <v>7.33</v>
      </c>
      <c r="J107" s="154">
        <f>BILINTERP(SailGribPolarFile!$A$1:$R$25,J$3,$D107)</f>
        <v>7.53</v>
      </c>
      <c r="K107" s="154">
        <f>BILINTERP(SailGribPolarFile!$A$1:$R$25,K$3,$D107)</f>
        <v>7.8</v>
      </c>
      <c r="L107" s="154">
        <f>BILINTERP(SailGribPolarFile!$A$1:$R$25,L$3,$D107)</f>
        <v>8.129999999999999</v>
      </c>
      <c r="M107" s="154">
        <f>BILINTERP(SailGribPolarFile!$A$1:$R$25,M$3,$D107)</f>
        <v>8.360000000000001</v>
      </c>
      <c r="N107" s="154">
        <f>BILINTERP(SailGribPolarFile!$A$1:$R$25,N$3,$D107)</f>
        <v>8.55</v>
      </c>
      <c r="O107" s="154">
        <f>BILINTERP(SailGribPolarFile!$A$1:$R$25,O$3,$D107)</f>
        <v>8.78</v>
      </c>
    </row>
    <row r="108" spans="4:15" ht="12.75">
      <c r="D108" s="148">
        <f t="shared" si="3"/>
        <v>104</v>
      </c>
      <c r="E108" s="154">
        <f>BILINTERP(SailGribPolarFile!$A$1:$R$25,E$3,$D108)</f>
        <v>4.46</v>
      </c>
      <c r="F108" s="154">
        <f>BILINTERP(SailGribPolarFile!$A$1:$R$25,F$3,$D108)</f>
        <v>6.06</v>
      </c>
      <c r="G108" s="154">
        <f>BILINTERP(SailGribPolarFile!$A$1:$R$25,G$3,$D108)</f>
        <v>6.76</v>
      </c>
      <c r="H108" s="154">
        <f>BILINTERP(SailGribPolarFile!$A$1:$R$25,H$3,$D108)</f>
        <v>7.14</v>
      </c>
      <c r="I108" s="154">
        <f>BILINTERP(SailGribPolarFile!$A$1:$R$25,I$3,$D108)</f>
        <v>7.34</v>
      </c>
      <c r="J108" s="154">
        <f>BILINTERP(SailGribPolarFile!$A$1:$R$25,J$3,$D108)</f>
        <v>7.54</v>
      </c>
      <c r="K108" s="154">
        <f>BILINTERP(SailGribPolarFile!$A$1:$R$25,K$3,$D108)</f>
        <v>7.8</v>
      </c>
      <c r="L108" s="154">
        <f>BILINTERP(SailGribPolarFile!$A$1:$R$25,L$3,$D108)</f>
        <v>8.139999999999999</v>
      </c>
      <c r="M108" s="154">
        <f>BILINTERP(SailGribPolarFile!$A$1:$R$25,M$3,$D108)</f>
        <v>8.38</v>
      </c>
      <c r="N108" s="154">
        <f>BILINTERP(SailGribPolarFile!$A$1:$R$25,N$3,$D108)</f>
        <v>8.6</v>
      </c>
      <c r="O108" s="154">
        <f>BILINTERP(SailGribPolarFile!$A$1:$R$25,O$3,$D108)</f>
        <v>8.84</v>
      </c>
    </row>
    <row r="109" spans="4:15" ht="12.75">
      <c r="D109" s="148">
        <f t="shared" si="3"/>
        <v>105</v>
      </c>
      <c r="E109" s="154">
        <f>BILINTERP(SailGribPolarFile!$A$1:$R$25,E$3,$D109)</f>
        <v>4.45</v>
      </c>
      <c r="F109" s="154">
        <f>BILINTERP(SailGribPolarFile!$A$1:$R$25,F$3,$D109)</f>
        <v>6.05</v>
      </c>
      <c r="G109" s="154">
        <f>BILINTERP(SailGribPolarFile!$A$1:$R$25,G$3,$D109)</f>
        <v>6.75</v>
      </c>
      <c r="H109" s="154">
        <f>BILINTERP(SailGribPolarFile!$A$1:$R$25,H$3,$D109)</f>
        <v>7.15</v>
      </c>
      <c r="I109" s="154">
        <f>BILINTERP(SailGribPolarFile!$A$1:$R$25,I$3,$D109)</f>
        <v>7.35</v>
      </c>
      <c r="J109" s="154">
        <f>BILINTERP(SailGribPolarFile!$A$1:$R$25,J$3,$D109)</f>
        <v>7.55</v>
      </c>
      <c r="K109" s="154">
        <f>BILINTERP(SailGribPolarFile!$A$1:$R$25,K$3,$D109)</f>
        <v>7.8</v>
      </c>
      <c r="L109" s="154">
        <f>BILINTERP(SailGribPolarFile!$A$1:$R$25,L$3,$D109)</f>
        <v>8.149999999999999</v>
      </c>
      <c r="M109" s="154">
        <f>BILINTERP(SailGribPolarFile!$A$1:$R$25,M$3,$D109)</f>
        <v>8.4</v>
      </c>
      <c r="N109" s="154">
        <f>BILINTERP(SailGribPolarFile!$A$1:$R$25,N$3,$D109)</f>
        <v>8.65</v>
      </c>
      <c r="O109" s="154">
        <f>BILINTERP(SailGribPolarFile!$A$1:$R$25,O$3,$D109)</f>
        <v>8.899999999999999</v>
      </c>
    </row>
    <row r="110" spans="4:15" ht="12.75">
      <c r="D110" s="148">
        <f t="shared" si="3"/>
        <v>106</v>
      </c>
      <c r="E110" s="154">
        <f>BILINTERP(SailGribPolarFile!$A$1:$R$25,E$3,$D110)</f>
        <v>4.44</v>
      </c>
      <c r="F110" s="154">
        <f>BILINTERP(SailGribPolarFile!$A$1:$R$25,F$3,$D110)</f>
        <v>6.04</v>
      </c>
      <c r="G110" s="154">
        <f>BILINTERP(SailGribPolarFile!$A$1:$R$25,G$3,$D110)</f>
        <v>6.74</v>
      </c>
      <c r="H110" s="154">
        <f>BILINTERP(SailGribPolarFile!$A$1:$R$25,H$3,$D110)</f>
        <v>7.16</v>
      </c>
      <c r="I110" s="154">
        <f>BILINTERP(SailGribPolarFile!$A$1:$R$25,I$3,$D110)</f>
        <v>7.36</v>
      </c>
      <c r="J110" s="154">
        <f>BILINTERP(SailGribPolarFile!$A$1:$R$25,J$3,$D110)</f>
        <v>7.56</v>
      </c>
      <c r="K110" s="154">
        <f>BILINTERP(SailGribPolarFile!$A$1:$R$25,K$3,$D110)</f>
        <v>7.8</v>
      </c>
      <c r="L110" s="154">
        <f>BILINTERP(SailGribPolarFile!$A$1:$R$25,L$3,$D110)</f>
        <v>8.16</v>
      </c>
      <c r="M110" s="154">
        <f>BILINTERP(SailGribPolarFile!$A$1:$R$25,M$3,$D110)</f>
        <v>8.42</v>
      </c>
      <c r="N110" s="154">
        <f>BILINTERP(SailGribPolarFile!$A$1:$R$25,N$3,$D110)</f>
        <v>8.700000000000001</v>
      </c>
      <c r="O110" s="154">
        <f>BILINTERP(SailGribPolarFile!$A$1:$R$25,O$3,$D110)</f>
        <v>8.959999999999999</v>
      </c>
    </row>
    <row r="111" spans="4:15" ht="12.75">
      <c r="D111" s="148">
        <f t="shared" si="3"/>
        <v>107</v>
      </c>
      <c r="E111" s="154">
        <f>BILINTERP(SailGribPolarFile!$A$1:$R$25,E$3,$D111)</f>
        <v>4.430000000000001</v>
      </c>
      <c r="F111" s="154">
        <f>BILINTERP(SailGribPolarFile!$A$1:$R$25,F$3,$D111)</f>
        <v>6.03</v>
      </c>
      <c r="G111" s="154">
        <f>BILINTERP(SailGribPolarFile!$A$1:$R$25,G$3,$D111)</f>
        <v>6.73</v>
      </c>
      <c r="H111" s="154">
        <f>BILINTERP(SailGribPolarFile!$A$1:$R$25,H$3,$D111)</f>
        <v>7.17</v>
      </c>
      <c r="I111" s="154">
        <f>BILINTERP(SailGribPolarFile!$A$1:$R$25,I$3,$D111)</f>
        <v>7.37</v>
      </c>
      <c r="J111" s="154">
        <f>BILINTERP(SailGribPolarFile!$A$1:$R$25,J$3,$D111)</f>
        <v>7.569999999999999</v>
      </c>
      <c r="K111" s="154">
        <f>BILINTERP(SailGribPolarFile!$A$1:$R$25,K$3,$D111)</f>
        <v>7.8</v>
      </c>
      <c r="L111" s="154">
        <f>BILINTERP(SailGribPolarFile!$A$1:$R$25,L$3,$D111)</f>
        <v>8.17</v>
      </c>
      <c r="M111" s="154">
        <f>BILINTERP(SailGribPolarFile!$A$1:$R$25,M$3,$D111)</f>
        <v>8.44</v>
      </c>
      <c r="N111" s="154">
        <f>BILINTERP(SailGribPolarFile!$A$1:$R$25,N$3,$D111)</f>
        <v>8.75</v>
      </c>
      <c r="O111" s="154">
        <f>BILINTERP(SailGribPolarFile!$A$1:$R$25,O$3,$D111)</f>
        <v>9.02</v>
      </c>
    </row>
    <row r="112" spans="4:15" ht="12.75">
      <c r="D112" s="148">
        <f t="shared" si="3"/>
        <v>108</v>
      </c>
      <c r="E112" s="154">
        <f>BILINTERP(SailGribPolarFile!$A$1:$R$25,E$3,$D112)</f>
        <v>4.42</v>
      </c>
      <c r="F112" s="154">
        <f>BILINTERP(SailGribPolarFile!$A$1:$R$25,F$3,$D112)</f>
        <v>6.02</v>
      </c>
      <c r="G112" s="154">
        <f>BILINTERP(SailGribPolarFile!$A$1:$R$25,G$3,$D112)</f>
        <v>6.72</v>
      </c>
      <c r="H112" s="154">
        <f>BILINTERP(SailGribPolarFile!$A$1:$R$25,H$3,$D112)</f>
        <v>7.18</v>
      </c>
      <c r="I112" s="154">
        <f>BILINTERP(SailGribPolarFile!$A$1:$R$25,I$3,$D112)</f>
        <v>7.38</v>
      </c>
      <c r="J112" s="154">
        <f>BILINTERP(SailGribPolarFile!$A$1:$R$25,J$3,$D112)</f>
        <v>7.58</v>
      </c>
      <c r="K112" s="154">
        <f>BILINTERP(SailGribPolarFile!$A$1:$R$25,K$3,$D112)</f>
        <v>7.8</v>
      </c>
      <c r="L112" s="154">
        <f>BILINTERP(SailGribPolarFile!$A$1:$R$25,L$3,$D112)</f>
        <v>8.18</v>
      </c>
      <c r="M112" s="154">
        <f>BILINTERP(SailGribPolarFile!$A$1:$R$25,M$3,$D112)</f>
        <v>8.46</v>
      </c>
      <c r="N112" s="154">
        <f>BILINTERP(SailGribPolarFile!$A$1:$R$25,N$3,$D112)</f>
        <v>8.8</v>
      </c>
      <c r="O112" s="154">
        <f>BILINTERP(SailGribPolarFile!$A$1:$R$25,O$3,$D112)</f>
        <v>9.08</v>
      </c>
    </row>
    <row r="113" spans="4:15" ht="12.75">
      <c r="D113" s="148">
        <f t="shared" si="3"/>
        <v>109</v>
      </c>
      <c r="E113" s="154">
        <f>BILINTERP(SailGribPolarFile!$A$1:$R$25,E$3,$D113)</f>
        <v>4.41</v>
      </c>
      <c r="F113" s="154">
        <f>BILINTERP(SailGribPolarFile!$A$1:$R$25,F$3,$D113)</f>
        <v>6.01</v>
      </c>
      <c r="G113" s="154">
        <f>BILINTERP(SailGribPolarFile!$A$1:$R$25,G$3,$D113)</f>
        <v>6.71</v>
      </c>
      <c r="H113" s="154">
        <f>BILINTERP(SailGribPolarFile!$A$1:$R$25,H$3,$D113)</f>
        <v>7.19</v>
      </c>
      <c r="I113" s="154">
        <f>BILINTERP(SailGribPolarFile!$A$1:$R$25,I$3,$D113)</f>
        <v>7.390000000000001</v>
      </c>
      <c r="J113" s="154">
        <f>BILINTERP(SailGribPolarFile!$A$1:$R$25,J$3,$D113)</f>
        <v>7.59</v>
      </c>
      <c r="K113" s="154">
        <f>BILINTERP(SailGribPolarFile!$A$1:$R$25,K$3,$D113)</f>
        <v>7.8</v>
      </c>
      <c r="L113" s="154">
        <f>BILINTERP(SailGribPolarFile!$A$1:$R$25,L$3,$D113)</f>
        <v>8.19</v>
      </c>
      <c r="M113" s="154">
        <f>BILINTERP(SailGribPolarFile!$A$1:$R$25,M$3,$D113)</f>
        <v>8.48</v>
      </c>
      <c r="N113" s="154">
        <f>BILINTERP(SailGribPolarFile!$A$1:$R$25,N$3,$D113)</f>
        <v>8.85</v>
      </c>
      <c r="O113" s="154">
        <f>BILINTERP(SailGribPolarFile!$A$1:$R$25,O$3,$D113)</f>
        <v>9.139999999999999</v>
      </c>
    </row>
    <row r="114" spans="4:15" ht="12.75">
      <c r="D114" s="148">
        <f t="shared" si="3"/>
        <v>110</v>
      </c>
      <c r="E114" s="154">
        <f>BILINTERP(SailGribPolarFile!$A$1:$R$25,E$3,$D114)</f>
        <v>4.4</v>
      </c>
      <c r="F114" s="154">
        <f>BILINTERP(SailGribPolarFile!$A$1:$R$25,F$3,$D114)</f>
        <v>6</v>
      </c>
      <c r="G114" s="154">
        <f>BILINTERP(SailGribPolarFile!$A$1:$R$25,G$3,$D114)</f>
        <v>6.7</v>
      </c>
      <c r="H114" s="154">
        <f>BILINTERP(SailGribPolarFile!$A$1:$R$25,H$3,$D114)</f>
        <v>7.2</v>
      </c>
      <c r="I114" s="154">
        <f>BILINTERP(SailGribPolarFile!$A$1:$R$25,I$3,$D114)</f>
        <v>7.4</v>
      </c>
      <c r="J114" s="154">
        <f>BILINTERP(SailGribPolarFile!$A$1:$R$25,J$3,$D114)</f>
        <v>7.6</v>
      </c>
      <c r="K114" s="154">
        <f>BILINTERP(SailGribPolarFile!$A$1:$R$25,K$3,$D114)</f>
        <v>7.8</v>
      </c>
      <c r="L114" s="154">
        <f>BILINTERP(SailGribPolarFile!$A$1:$R$25,L$3,$D114)</f>
        <v>8.2</v>
      </c>
      <c r="M114" s="154">
        <f>BILINTERP(SailGribPolarFile!$A$1:$R$25,M$3,$D114)</f>
        <v>8.5</v>
      </c>
      <c r="N114" s="154">
        <f>BILINTERP(SailGribPolarFile!$A$1:$R$25,N$3,$D114)</f>
        <v>8.9</v>
      </c>
      <c r="O114" s="154">
        <f>BILINTERP(SailGribPolarFile!$A$1:$R$25,O$3,$D114)</f>
        <v>9.2</v>
      </c>
    </row>
    <row r="115" spans="4:15" ht="12.75">
      <c r="D115" s="148">
        <f t="shared" si="3"/>
        <v>111</v>
      </c>
      <c r="E115" s="154">
        <f>BILINTERP(SailGribPolarFile!$A$1:$R$25,E$3,$D115)</f>
        <v>4.37</v>
      </c>
      <c r="F115" s="154">
        <f>BILINTERP(SailGribPolarFile!$A$1:$R$25,F$3,$D115)</f>
        <v>5.96</v>
      </c>
      <c r="G115" s="154">
        <f>BILINTERP(SailGribPolarFile!$A$1:$R$25,G$3,$D115)</f>
        <v>6.68</v>
      </c>
      <c r="H115" s="154">
        <f>BILINTERP(SailGribPolarFile!$A$1:$R$25,H$3,$D115)</f>
        <v>7.19</v>
      </c>
      <c r="I115" s="154">
        <f>BILINTERP(SailGribPolarFile!$A$1:$R$25,I$3,$D115)</f>
        <v>7.41</v>
      </c>
      <c r="J115" s="154">
        <f>BILINTERP(SailGribPolarFile!$A$1:$R$25,J$3,$D115)</f>
        <v>7.62</v>
      </c>
      <c r="K115" s="154">
        <f>BILINTERP(SailGribPolarFile!$A$1:$R$25,K$3,$D115)</f>
        <v>7.82</v>
      </c>
      <c r="L115" s="154">
        <f>BILINTERP(SailGribPolarFile!$A$1:$R$25,L$3,$D115)</f>
        <v>8.219999999999999</v>
      </c>
      <c r="M115" s="154">
        <f>BILINTERP(SailGribPolarFile!$A$1:$R$25,M$3,$D115)</f>
        <v>8.55</v>
      </c>
      <c r="N115" s="154">
        <f>BILINTERP(SailGribPolarFile!$A$1:$R$25,N$3,$D115)</f>
        <v>8.96</v>
      </c>
      <c r="O115" s="154">
        <f>BILINTERP(SailGribPolarFile!$A$1:$R$25,O$3,$D115)</f>
        <v>9.29</v>
      </c>
    </row>
    <row r="116" spans="4:15" ht="12.75">
      <c r="D116" s="148">
        <f t="shared" si="3"/>
        <v>112</v>
      </c>
      <c r="E116" s="154">
        <f>BILINTERP(SailGribPolarFile!$A$1:$R$25,E$3,$D116)</f>
        <v>4.34</v>
      </c>
      <c r="F116" s="154">
        <f>BILINTERP(SailGribPolarFile!$A$1:$R$25,F$3,$D116)</f>
        <v>5.92</v>
      </c>
      <c r="G116" s="154">
        <f>BILINTERP(SailGribPolarFile!$A$1:$R$25,G$3,$D116)</f>
        <v>6.66</v>
      </c>
      <c r="H116" s="154">
        <f>BILINTERP(SailGribPolarFile!$A$1:$R$25,H$3,$D116)</f>
        <v>7.18</v>
      </c>
      <c r="I116" s="154">
        <f>BILINTERP(SailGribPolarFile!$A$1:$R$25,I$3,$D116)</f>
        <v>7.42</v>
      </c>
      <c r="J116" s="154">
        <f>BILINTERP(SailGribPolarFile!$A$1:$R$25,J$3,$D116)</f>
        <v>7.64</v>
      </c>
      <c r="K116" s="154">
        <f>BILINTERP(SailGribPolarFile!$A$1:$R$25,K$3,$D116)</f>
        <v>7.84</v>
      </c>
      <c r="L116" s="154">
        <f>BILINTERP(SailGribPolarFile!$A$1:$R$25,L$3,$D116)</f>
        <v>8.24</v>
      </c>
      <c r="M116" s="154">
        <f>BILINTERP(SailGribPolarFile!$A$1:$R$25,M$3,$D116)</f>
        <v>8.6</v>
      </c>
      <c r="N116" s="154">
        <f>BILINTERP(SailGribPolarFile!$A$1:$R$25,N$3,$D116)</f>
        <v>9.02</v>
      </c>
      <c r="O116" s="154">
        <f>BILINTERP(SailGribPolarFile!$A$1:$R$25,O$3,$D116)</f>
        <v>9.379999999999999</v>
      </c>
    </row>
    <row r="117" spans="4:15" ht="12.75">
      <c r="D117" s="148">
        <f t="shared" si="3"/>
        <v>113</v>
      </c>
      <c r="E117" s="154">
        <f>BILINTERP(SailGribPolarFile!$A$1:$R$25,E$3,$D117)</f>
        <v>4.3100000000000005</v>
      </c>
      <c r="F117" s="154">
        <f>BILINTERP(SailGribPolarFile!$A$1:$R$25,F$3,$D117)</f>
        <v>5.88</v>
      </c>
      <c r="G117" s="154">
        <f>BILINTERP(SailGribPolarFile!$A$1:$R$25,G$3,$D117)</f>
        <v>6.640000000000001</v>
      </c>
      <c r="H117" s="154">
        <f>BILINTERP(SailGribPolarFile!$A$1:$R$25,H$3,$D117)</f>
        <v>7.17</v>
      </c>
      <c r="I117" s="154">
        <f>BILINTERP(SailGribPolarFile!$A$1:$R$25,I$3,$D117)</f>
        <v>7.430000000000001</v>
      </c>
      <c r="J117" s="154">
        <f>BILINTERP(SailGribPolarFile!$A$1:$R$25,J$3,$D117)</f>
        <v>7.659999999999999</v>
      </c>
      <c r="K117" s="154">
        <f>BILINTERP(SailGribPolarFile!$A$1:$R$25,K$3,$D117)</f>
        <v>7.859999999999999</v>
      </c>
      <c r="L117" s="154">
        <f>BILINTERP(SailGribPolarFile!$A$1:$R$25,L$3,$D117)</f>
        <v>8.26</v>
      </c>
      <c r="M117" s="154">
        <f>BILINTERP(SailGribPolarFile!$A$1:$R$25,M$3,$D117)</f>
        <v>8.65</v>
      </c>
      <c r="N117" s="154">
        <f>BILINTERP(SailGribPolarFile!$A$1:$R$25,N$3,$D117)</f>
        <v>9.08</v>
      </c>
      <c r="O117" s="154">
        <f>BILINTERP(SailGribPolarFile!$A$1:$R$25,O$3,$D117)</f>
        <v>9.469999999999999</v>
      </c>
    </row>
    <row r="118" spans="4:15" ht="12.75">
      <c r="D118" s="148">
        <f t="shared" si="3"/>
        <v>114</v>
      </c>
      <c r="E118" s="154">
        <f>BILINTERP(SailGribPolarFile!$A$1:$R$25,E$3,$D118)</f>
        <v>4.28</v>
      </c>
      <c r="F118" s="154">
        <f>BILINTERP(SailGribPolarFile!$A$1:$R$25,F$3,$D118)</f>
        <v>5.84</v>
      </c>
      <c r="G118" s="154">
        <f>BILINTERP(SailGribPolarFile!$A$1:$R$25,G$3,$D118)</f>
        <v>6.62</v>
      </c>
      <c r="H118" s="154">
        <f>BILINTERP(SailGribPolarFile!$A$1:$R$25,H$3,$D118)</f>
        <v>7.16</v>
      </c>
      <c r="I118" s="154">
        <f>BILINTERP(SailGribPolarFile!$A$1:$R$25,I$3,$D118)</f>
        <v>7.44</v>
      </c>
      <c r="J118" s="154">
        <f>BILINTERP(SailGribPolarFile!$A$1:$R$25,J$3,$D118)</f>
        <v>7.68</v>
      </c>
      <c r="K118" s="154">
        <f>BILINTERP(SailGribPolarFile!$A$1:$R$25,K$3,$D118)</f>
        <v>7.88</v>
      </c>
      <c r="L118" s="154">
        <f>BILINTERP(SailGribPolarFile!$A$1:$R$25,L$3,$D118)</f>
        <v>8.28</v>
      </c>
      <c r="M118" s="154">
        <f>BILINTERP(SailGribPolarFile!$A$1:$R$25,M$3,$D118)</f>
        <v>8.7</v>
      </c>
      <c r="N118" s="154">
        <f>BILINTERP(SailGribPolarFile!$A$1:$R$25,N$3,$D118)</f>
        <v>9.14</v>
      </c>
      <c r="O118" s="154">
        <f>BILINTERP(SailGribPolarFile!$A$1:$R$25,O$3,$D118)</f>
        <v>9.559999999999999</v>
      </c>
    </row>
    <row r="119" spans="4:15" ht="12.75">
      <c r="D119" s="148">
        <f t="shared" si="3"/>
        <v>115</v>
      </c>
      <c r="E119" s="154">
        <f>BILINTERP(SailGribPolarFile!$A$1:$R$25,E$3,$D119)</f>
        <v>4.25</v>
      </c>
      <c r="F119" s="154">
        <f>BILINTERP(SailGribPolarFile!$A$1:$R$25,F$3,$D119)</f>
        <v>5.8</v>
      </c>
      <c r="G119" s="154">
        <f>BILINTERP(SailGribPolarFile!$A$1:$R$25,G$3,$D119)</f>
        <v>6.6</v>
      </c>
      <c r="H119" s="154">
        <f>BILINTERP(SailGribPolarFile!$A$1:$R$25,H$3,$D119)</f>
        <v>7.15</v>
      </c>
      <c r="I119" s="154">
        <f>BILINTERP(SailGribPolarFile!$A$1:$R$25,I$3,$D119)</f>
        <v>7.45</v>
      </c>
      <c r="J119" s="154">
        <f>BILINTERP(SailGribPolarFile!$A$1:$R$25,J$3,$D119)</f>
        <v>7.699999999999999</v>
      </c>
      <c r="K119" s="154">
        <f>BILINTERP(SailGribPolarFile!$A$1:$R$25,K$3,$D119)</f>
        <v>7.9</v>
      </c>
      <c r="L119" s="154">
        <f>BILINTERP(SailGribPolarFile!$A$1:$R$25,L$3,$D119)</f>
        <v>8.3</v>
      </c>
      <c r="M119" s="154">
        <f>BILINTERP(SailGribPolarFile!$A$1:$R$25,M$3,$D119)</f>
        <v>8.75</v>
      </c>
      <c r="N119" s="154">
        <f>BILINTERP(SailGribPolarFile!$A$1:$R$25,N$3,$D119)</f>
        <v>9.2</v>
      </c>
      <c r="O119" s="154">
        <f>BILINTERP(SailGribPolarFile!$A$1:$R$25,O$3,$D119)</f>
        <v>9.649999999999999</v>
      </c>
    </row>
    <row r="120" spans="4:15" ht="12.75">
      <c r="D120" s="148">
        <f t="shared" si="3"/>
        <v>116</v>
      </c>
      <c r="E120" s="154">
        <f>BILINTERP(SailGribPolarFile!$A$1:$R$25,E$3,$D120)</f>
        <v>4.22</v>
      </c>
      <c r="F120" s="154">
        <f>BILINTERP(SailGribPolarFile!$A$1:$R$25,F$3,$D120)</f>
        <v>5.76</v>
      </c>
      <c r="G120" s="154">
        <f>BILINTERP(SailGribPolarFile!$A$1:$R$25,G$3,$D120)</f>
        <v>6.58</v>
      </c>
      <c r="H120" s="154">
        <f>BILINTERP(SailGribPolarFile!$A$1:$R$25,H$3,$D120)</f>
        <v>7.14</v>
      </c>
      <c r="I120" s="154">
        <f>BILINTERP(SailGribPolarFile!$A$1:$R$25,I$3,$D120)</f>
        <v>7.46</v>
      </c>
      <c r="J120" s="154">
        <f>BILINTERP(SailGribPolarFile!$A$1:$R$25,J$3,$D120)</f>
        <v>7.72</v>
      </c>
      <c r="K120" s="154">
        <f>BILINTERP(SailGribPolarFile!$A$1:$R$25,K$3,$D120)</f>
        <v>7.92</v>
      </c>
      <c r="L120" s="154">
        <f>BILINTERP(SailGribPolarFile!$A$1:$R$25,L$3,$D120)</f>
        <v>8.32</v>
      </c>
      <c r="M120" s="154">
        <f>BILINTERP(SailGribPolarFile!$A$1:$R$25,M$3,$D120)</f>
        <v>8.8</v>
      </c>
      <c r="N120" s="154">
        <f>BILINTERP(SailGribPolarFile!$A$1:$R$25,N$3,$D120)</f>
        <v>9.26</v>
      </c>
      <c r="O120" s="154">
        <f>BILINTERP(SailGribPolarFile!$A$1:$R$25,O$3,$D120)</f>
        <v>9.74</v>
      </c>
    </row>
    <row r="121" spans="4:15" ht="12.75">
      <c r="D121" s="148">
        <f t="shared" si="3"/>
        <v>117</v>
      </c>
      <c r="E121" s="154">
        <f>BILINTERP(SailGribPolarFile!$A$1:$R$25,E$3,$D121)</f>
        <v>4.1899999999999995</v>
      </c>
      <c r="F121" s="154">
        <f>BILINTERP(SailGribPolarFile!$A$1:$R$25,F$3,$D121)</f>
        <v>5.72</v>
      </c>
      <c r="G121" s="154">
        <f>BILINTERP(SailGribPolarFile!$A$1:$R$25,G$3,$D121)</f>
        <v>6.5600000000000005</v>
      </c>
      <c r="H121" s="154">
        <f>BILINTERP(SailGribPolarFile!$A$1:$R$25,H$3,$D121)</f>
        <v>7.13</v>
      </c>
      <c r="I121" s="154">
        <f>BILINTERP(SailGribPolarFile!$A$1:$R$25,I$3,$D121)</f>
        <v>7.47</v>
      </c>
      <c r="J121" s="154">
        <f>BILINTERP(SailGribPolarFile!$A$1:$R$25,J$3,$D121)</f>
        <v>7.739999999999999</v>
      </c>
      <c r="K121" s="154">
        <f>BILINTERP(SailGribPolarFile!$A$1:$R$25,K$3,$D121)</f>
        <v>7.9399999999999995</v>
      </c>
      <c r="L121" s="154">
        <f>BILINTERP(SailGribPolarFile!$A$1:$R$25,L$3,$D121)</f>
        <v>8.34</v>
      </c>
      <c r="M121" s="154">
        <f>BILINTERP(SailGribPolarFile!$A$1:$R$25,M$3,$D121)</f>
        <v>8.85</v>
      </c>
      <c r="N121" s="154">
        <f>BILINTERP(SailGribPolarFile!$A$1:$R$25,N$3,$D121)</f>
        <v>9.32</v>
      </c>
      <c r="O121" s="154">
        <f>BILINTERP(SailGribPolarFile!$A$1:$R$25,O$3,$D121)</f>
        <v>9.83</v>
      </c>
    </row>
    <row r="122" spans="4:15" ht="12.75">
      <c r="D122" s="148">
        <f t="shared" si="3"/>
        <v>118</v>
      </c>
      <c r="E122" s="154">
        <f>BILINTERP(SailGribPolarFile!$A$1:$R$25,E$3,$D122)</f>
        <v>4.16</v>
      </c>
      <c r="F122" s="154">
        <f>BILINTERP(SailGribPolarFile!$A$1:$R$25,F$3,$D122)</f>
        <v>5.68</v>
      </c>
      <c r="G122" s="154">
        <f>BILINTERP(SailGribPolarFile!$A$1:$R$25,G$3,$D122)</f>
        <v>6.54</v>
      </c>
      <c r="H122" s="154">
        <f>BILINTERP(SailGribPolarFile!$A$1:$R$25,H$3,$D122)</f>
        <v>7.12</v>
      </c>
      <c r="I122" s="154">
        <f>BILINTERP(SailGribPolarFile!$A$1:$R$25,I$3,$D122)</f>
        <v>7.48</v>
      </c>
      <c r="J122" s="154">
        <f>BILINTERP(SailGribPolarFile!$A$1:$R$25,J$3,$D122)</f>
        <v>7.76</v>
      </c>
      <c r="K122" s="154">
        <f>BILINTERP(SailGribPolarFile!$A$1:$R$25,K$3,$D122)</f>
        <v>7.96</v>
      </c>
      <c r="L122" s="154">
        <f>BILINTERP(SailGribPolarFile!$A$1:$R$25,L$3,$D122)</f>
        <v>8.36</v>
      </c>
      <c r="M122" s="154">
        <f>BILINTERP(SailGribPolarFile!$A$1:$R$25,M$3,$D122)</f>
        <v>8.9</v>
      </c>
      <c r="N122" s="154">
        <f>BILINTERP(SailGribPolarFile!$A$1:$R$25,N$3,$D122)</f>
        <v>9.38</v>
      </c>
      <c r="O122" s="154">
        <f>BILINTERP(SailGribPolarFile!$A$1:$R$25,O$3,$D122)</f>
        <v>9.92</v>
      </c>
    </row>
    <row r="123" spans="4:15" ht="12.75">
      <c r="D123" s="148">
        <f t="shared" si="3"/>
        <v>119</v>
      </c>
      <c r="E123" s="154">
        <f>BILINTERP(SailGribPolarFile!$A$1:$R$25,E$3,$D123)</f>
        <v>4.13</v>
      </c>
      <c r="F123" s="154">
        <f>BILINTERP(SailGribPolarFile!$A$1:$R$25,F$3,$D123)</f>
        <v>5.64</v>
      </c>
      <c r="G123" s="154">
        <f>BILINTERP(SailGribPolarFile!$A$1:$R$25,G$3,$D123)</f>
        <v>6.52</v>
      </c>
      <c r="H123" s="154">
        <f>BILINTERP(SailGribPolarFile!$A$1:$R$25,H$3,$D123)</f>
        <v>7.109999999999999</v>
      </c>
      <c r="I123" s="154">
        <f>BILINTERP(SailGribPolarFile!$A$1:$R$25,I$3,$D123)</f>
        <v>7.49</v>
      </c>
      <c r="J123" s="154">
        <f>BILINTERP(SailGribPolarFile!$A$1:$R$25,J$3,$D123)</f>
        <v>7.78</v>
      </c>
      <c r="K123" s="154">
        <f>BILINTERP(SailGribPolarFile!$A$1:$R$25,K$3,$D123)</f>
        <v>7.98</v>
      </c>
      <c r="L123" s="154">
        <f>BILINTERP(SailGribPolarFile!$A$1:$R$25,L$3,$D123)</f>
        <v>8.38</v>
      </c>
      <c r="M123" s="154">
        <f>BILINTERP(SailGribPolarFile!$A$1:$R$25,M$3,$D123)</f>
        <v>8.95</v>
      </c>
      <c r="N123" s="154">
        <f>BILINTERP(SailGribPolarFile!$A$1:$R$25,N$3,$D123)</f>
        <v>9.44</v>
      </c>
      <c r="O123" s="154">
        <f>BILINTERP(SailGribPolarFile!$A$1:$R$25,O$3,$D123)</f>
        <v>10.01</v>
      </c>
    </row>
    <row r="124" spans="4:15" ht="12.75">
      <c r="D124" s="148">
        <f t="shared" si="3"/>
        <v>120</v>
      </c>
      <c r="E124" s="154">
        <f>BILINTERP(SailGribPolarFile!$A$1:$R$25,E$3,$D124)</f>
        <v>4.1</v>
      </c>
      <c r="F124" s="154">
        <f>BILINTERP(SailGribPolarFile!$A$1:$R$25,F$3,$D124)</f>
        <v>5.6</v>
      </c>
      <c r="G124" s="154">
        <f>BILINTERP(SailGribPolarFile!$A$1:$R$25,G$3,$D124)</f>
        <v>6.5</v>
      </c>
      <c r="H124" s="154">
        <f>BILINTERP(SailGribPolarFile!$A$1:$R$25,H$3,$D124)</f>
        <v>7.1</v>
      </c>
      <c r="I124" s="154">
        <f>BILINTERP(SailGribPolarFile!$A$1:$R$25,I$3,$D124)</f>
        <v>7.5</v>
      </c>
      <c r="J124" s="154">
        <f>BILINTERP(SailGribPolarFile!$A$1:$R$25,J$3,$D124)</f>
        <v>7.8</v>
      </c>
      <c r="K124" s="154">
        <f>BILINTERP(SailGribPolarFile!$A$1:$R$25,K$3,$D124)</f>
        <v>8</v>
      </c>
      <c r="L124" s="154">
        <f>BILINTERP(SailGribPolarFile!$A$1:$R$25,L$3,$D124)</f>
        <v>8.4</v>
      </c>
      <c r="M124" s="154">
        <f>BILINTERP(SailGribPolarFile!$A$1:$R$25,M$3,$D124)</f>
        <v>9</v>
      </c>
      <c r="N124" s="154">
        <f>BILINTERP(SailGribPolarFile!$A$1:$R$25,N$3,$D124)</f>
        <v>9.5</v>
      </c>
      <c r="O124" s="154">
        <f>BILINTERP(SailGribPolarFile!$A$1:$R$25,O$3,$D124)</f>
        <v>10.1</v>
      </c>
    </row>
    <row r="125" spans="4:15" ht="12.75">
      <c r="D125" s="148">
        <f t="shared" si="3"/>
        <v>121</v>
      </c>
      <c r="E125" s="154">
        <f>BILINTERP(SailGribPolarFile!$A$1:$R$25,E$3,$D125)</f>
        <v>4.05</v>
      </c>
      <c r="F125" s="154">
        <f>BILINTERP(SailGribPolarFile!$A$1:$R$25,F$3,$D125)</f>
        <v>5.55</v>
      </c>
      <c r="G125" s="154">
        <f>BILINTERP(SailGribPolarFile!$A$1:$R$25,G$3,$D125)</f>
        <v>6.47</v>
      </c>
      <c r="H125" s="154">
        <f>BILINTERP(SailGribPolarFile!$A$1:$R$25,H$3,$D125)</f>
        <v>7.069999999999999</v>
      </c>
      <c r="I125" s="154">
        <f>BILINTERP(SailGribPolarFile!$A$1:$R$25,I$3,$D125)</f>
        <v>7.4799999999999995</v>
      </c>
      <c r="J125" s="154">
        <f>BILINTERP(SailGribPolarFile!$A$1:$R$25,J$3,$D125)</f>
        <v>7.79</v>
      </c>
      <c r="K125" s="154">
        <f>BILINTERP(SailGribPolarFile!$A$1:$R$25,K$3,$D125)</f>
        <v>8</v>
      </c>
      <c r="L125" s="154">
        <f>BILINTERP(SailGribPolarFile!$A$1:$R$25,L$3,$D125)</f>
        <v>8.43</v>
      </c>
      <c r="M125" s="154">
        <f>BILINTERP(SailGribPolarFile!$A$1:$R$25,M$3,$D125)</f>
        <v>9.06</v>
      </c>
      <c r="N125" s="154">
        <f>BILINTERP(SailGribPolarFile!$A$1:$R$25,N$3,$D125)</f>
        <v>9.59</v>
      </c>
      <c r="O125" s="154">
        <f>BILINTERP(SailGribPolarFile!$A$1:$R$25,O$3,$D125)</f>
        <v>10.209999999999999</v>
      </c>
    </row>
    <row r="126" spans="4:15" ht="12.75">
      <c r="D126" s="148">
        <f t="shared" si="3"/>
        <v>122</v>
      </c>
      <c r="E126" s="154">
        <f>BILINTERP(SailGribPolarFile!$A$1:$R$25,E$3,$D126)</f>
        <v>3.9999999999999996</v>
      </c>
      <c r="F126" s="154">
        <f>BILINTERP(SailGribPolarFile!$A$1:$R$25,F$3,$D126)</f>
        <v>5.5</v>
      </c>
      <c r="G126" s="154">
        <f>BILINTERP(SailGribPolarFile!$A$1:$R$25,G$3,$D126)</f>
        <v>6.44</v>
      </c>
      <c r="H126" s="154">
        <f>BILINTERP(SailGribPolarFile!$A$1:$R$25,H$3,$D126)</f>
        <v>7.04</v>
      </c>
      <c r="I126" s="154">
        <f>BILINTERP(SailGribPolarFile!$A$1:$R$25,I$3,$D126)</f>
        <v>7.46</v>
      </c>
      <c r="J126" s="154">
        <f>BILINTERP(SailGribPolarFile!$A$1:$R$25,J$3,$D126)</f>
        <v>7.78</v>
      </c>
      <c r="K126" s="154">
        <f>BILINTERP(SailGribPolarFile!$A$1:$R$25,K$3,$D126)</f>
        <v>8</v>
      </c>
      <c r="L126" s="154">
        <f>BILINTERP(SailGribPolarFile!$A$1:$R$25,L$3,$D126)</f>
        <v>8.46</v>
      </c>
      <c r="M126" s="154">
        <f>BILINTERP(SailGribPolarFile!$A$1:$R$25,M$3,$D126)</f>
        <v>9.12</v>
      </c>
      <c r="N126" s="154">
        <f>BILINTERP(SailGribPolarFile!$A$1:$R$25,N$3,$D126)</f>
        <v>9.68</v>
      </c>
      <c r="O126" s="154">
        <f>BILINTERP(SailGribPolarFile!$A$1:$R$25,O$3,$D126)</f>
        <v>10.32</v>
      </c>
    </row>
    <row r="127" spans="4:15" ht="12.75">
      <c r="D127" s="148">
        <f t="shared" si="3"/>
        <v>123</v>
      </c>
      <c r="E127" s="154">
        <f>BILINTERP(SailGribPolarFile!$A$1:$R$25,E$3,$D127)</f>
        <v>3.9499999999999997</v>
      </c>
      <c r="F127" s="154">
        <f>BILINTERP(SailGribPolarFile!$A$1:$R$25,F$3,$D127)</f>
        <v>5.449999999999999</v>
      </c>
      <c r="G127" s="154">
        <f>BILINTERP(SailGribPolarFile!$A$1:$R$25,G$3,$D127)</f>
        <v>6.41</v>
      </c>
      <c r="H127" s="154">
        <f>BILINTERP(SailGribPolarFile!$A$1:$R$25,H$3,$D127)</f>
        <v>7.01</v>
      </c>
      <c r="I127" s="154">
        <f>BILINTERP(SailGribPolarFile!$A$1:$R$25,I$3,$D127)</f>
        <v>7.44</v>
      </c>
      <c r="J127" s="154">
        <f>BILINTERP(SailGribPolarFile!$A$1:$R$25,J$3,$D127)</f>
        <v>7.77</v>
      </c>
      <c r="K127" s="154">
        <f>BILINTERP(SailGribPolarFile!$A$1:$R$25,K$3,$D127)</f>
        <v>8</v>
      </c>
      <c r="L127" s="154">
        <f>BILINTERP(SailGribPolarFile!$A$1:$R$25,L$3,$D127)</f>
        <v>8.49</v>
      </c>
      <c r="M127" s="154">
        <f>BILINTERP(SailGribPolarFile!$A$1:$R$25,M$3,$D127)</f>
        <v>9.18</v>
      </c>
      <c r="N127" s="154">
        <f>BILINTERP(SailGribPolarFile!$A$1:$R$25,N$3,$D127)</f>
        <v>9.77</v>
      </c>
      <c r="O127" s="154">
        <f>BILINTERP(SailGribPolarFile!$A$1:$R$25,O$3,$D127)</f>
        <v>10.43</v>
      </c>
    </row>
    <row r="128" spans="4:15" ht="12.75">
      <c r="D128" s="148">
        <f t="shared" si="3"/>
        <v>124</v>
      </c>
      <c r="E128" s="154">
        <f>BILINTERP(SailGribPolarFile!$A$1:$R$25,E$3,$D128)</f>
        <v>3.9</v>
      </c>
      <c r="F128" s="154">
        <f>BILINTERP(SailGribPolarFile!$A$1:$R$25,F$3,$D128)</f>
        <v>5.3999999999999995</v>
      </c>
      <c r="G128" s="154">
        <f>BILINTERP(SailGribPolarFile!$A$1:$R$25,G$3,$D128)</f>
        <v>6.38</v>
      </c>
      <c r="H128" s="154">
        <f>BILINTERP(SailGribPolarFile!$A$1:$R$25,H$3,$D128)</f>
        <v>6.9799999999999995</v>
      </c>
      <c r="I128" s="154">
        <f>BILINTERP(SailGribPolarFile!$A$1:$R$25,I$3,$D128)</f>
        <v>7.42</v>
      </c>
      <c r="J128" s="154">
        <f>BILINTERP(SailGribPolarFile!$A$1:$R$25,J$3,$D128)</f>
        <v>7.76</v>
      </c>
      <c r="K128" s="154">
        <f>BILINTERP(SailGribPolarFile!$A$1:$R$25,K$3,$D128)</f>
        <v>8</v>
      </c>
      <c r="L128" s="154">
        <f>BILINTERP(SailGribPolarFile!$A$1:$R$25,L$3,$D128)</f>
        <v>8.52</v>
      </c>
      <c r="M128" s="154">
        <f>BILINTERP(SailGribPolarFile!$A$1:$R$25,M$3,$D128)</f>
        <v>9.24</v>
      </c>
      <c r="N128" s="154">
        <f>BILINTERP(SailGribPolarFile!$A$1:$R$25,N$3,$D128)</f>
        <v>9.86</v>
      </c>
      <c r="O128" s="154">
        <f>BILINTERP(SailGribPolarFile!$A$1:$R$25,O$3,$D128)</f>
        <v>10.54</v>
      </c>
    </row>
    <row r="129" spans="4:15" ht="12.75">
      <c r="D129" s="148">
        <f t="shared" si="3"/>
        <v>125</v>
      </c>
      <c r="E129" s="154">
        <f>BILINTERP(SailGribPolarFile!$A$1:$R$25,E$3,$D129)</f>
        <v>3.8499999999999996</v>
      </c>
      <c r="F129" s="154">
        <f>BILINTERP(SailGribPolarFile!$A$1:$R$25,F$3,$D129)</f>
        <v>5.35</v>
      </c>
      <c r="G129" s="154">
        <f>BILINTERP(SailGribPolarFile!$A$1:$R$25,G$3,$D129)</f>
        <v>6.35</v>
      </c>
      <c r="H129" s="154">
        <f>BILINTERP(SailGribPolarFile!$A$1:$R$25,H$3,$D129)</f>
        <v>6.949999999999999</v>
      </c>
      <c r="I129" s="154">
        <f>BILINTERP(SailGribPolarFile!$A$1:$R$25,I$3,$D129)</f>
        <v>7.4</v>
      </c>
      <c r="J129" s="154">
        <f>BILINTERP(SailGribPolarFile!$A$1:$R$25,J$3,$D129)</f>
        <v>7.75</v>
      </c>
      <c r="K129" s="154">
        <f>BILINTERP(SailGribPolarFile!$A$1:$R$25,K$3,$D129)</f>
        <v>8</v>
      </c>
      <c r="L129" s="154">
        <f>BILINTERP(SailGribPolarFile!$A$1:$R$25,L$3,$D129)</f>
        <v>8.55</v>
      </c>
      <c r="M129" s="154">
        <f>BILINTERP(SailGribPolarFile!$A$1:$R$25,M$3,$D129)</f>
        <v>9.3</v>
      </c>
      <c r="N129" s="154">
        <f>BILINTERP(SailGribPolarFile!$A$1:$R$25,N$3,$D129)</f>
        <v>9.95</v>
      </c>
      <c r="O129" s="154">
        <f>BILINTERP(SailGribPolarFile!$A$1:$R$25,O$3,$D129)</f>
        <v>10.649999999999999</v>
      </c>
    </row>
    <row r="130" spans="4:15" ht="12.75">
      <c r="D130" s="148">
        <f t="shared" si="3"/>
        <v>126</v>
      </c>
      <c r="E130" s="154">
        <f>BILINTERP(SailGribPolarFile!$A$1:$R$25,E$3,$D130)</f>
        <v>3.8</v>
      </c>
      <c r="F130" s="154">
        <f>BILINTERP(SailGribPolarFile!$A$1:$R$25,F$3,$D130)</f>
        <v>5.3</v>
      </c>
      <c r="G130" s="154">
        <f>BILINTERP(SailGribPolarFile!$A$1:$R$25,G$3,$D130)</f>
        <v>6.32</v>
      </c>
      <c r="H130" s="154">
        <f>BILINTERP(SailGribPolarFile!$A$1:$R$25,H$3,$D130)</f>
        <v>6.92</v>
      </c>
      <c r="I130" s="154">
        <f>BILINTERP(SailGribPolarFile!$A$1:$R$25,I$3,$D130)</f>
        <v>7.38</v>
      </c>
      <c r="J130" s="154">
        <f>BILINTERP(SailGribPolarFile!$A$1:$R$25,J$3,$D130)</f>
        <v>7.74</v>
      </c>
      <c r="K130" s="154">
        <f>BILINTERP(SailGribPolarFile!$A$1:$R$25,K$3,$D130)</f>
        <v>8</v>
      </c>
      <c r="L130" s="154">
        <f>BILINTERP(SailGribPolarFile!$A$1:$R$25,L$3,$D130)</f>
        <v>8.58</v>
      </c>
      <c r="M130" s="154">
        <f>BILINTERP(SailGribPolarFile!$A$1:$R$25,M$3,$D130)</f>
        <v>9.36</v>
      </c>
      <c r="N130" s="154">
        <f>BILINTERP(SailGribPolarFile!$A$1:$R$25,N$3,$D130)</f>
        <v>10.040000000000001</v>
      </c>
      <c r="O130" s="154">
        <f>BILINTERP(SailGribPolarFile!$A$1:$R$25,O$3,$D130)</f>
        <v>10.76</v>
      </c>
    </row>
    <row r="131" spans="4:15" ht="12.75">
      <c r="D131" s="148">
        <f t="shared" si="3"/>
        <v>127</v>
      </c>
      <c r="E131" s="154">
        <f>BILINTERP(SailGribPolarFile!$A$1:$R$25,E$3,$D131)</f>
        <v>3.75</v>
      </c>
      <c r="F131" s="154">
        <f>BILINTERP(SailGribPolarFile!$A$1:$R$25,F$3,$D131)</f>
        <v>5.25</v>
      </c>
      <c r="G131" s="154">
        <f>BILINTERP(SailGribPolarFile!$A$1:$R$25,G$3,$D131)</f>
        <v>6.29</v>
      </c>
      <c r="H131" s="154">
        <f>BILINTERP(SailGribPolarFile!$A$1:$R$25,H$3,$D131)</f>
        <v>6.89</v>
      </c>
      <c r="I131" s="154">
        <f>BILINTERP(SailGribPolarFile!$A$1:$R$25,I$3,$D131)</f>
        <v>7.36</v>
      </c>
      <c r="J131" s="154">
        <f>BILINTERP(SailGribPolarFile!$A$1:$R$25,J$3,$D131)</f>
        <v>7.73</v>
      </c>
      <c r="K131" s="154">
        <f>BILINTERP(SailGribPolarFile!$A$1:$R$25,K$3,$D131)</f>
        <v>8</v>
      </c>
      <c r="L131" s="154">
        <f>BILINTERP(SailGribPolarFile!$A$1:$R$25,L$3,$D131)</f>
        <v>8.61</v>
      </c>
      <c r="M131" s="154">
        <f>BILINTERP(SailGribPolarFile!$A$1:$R$25,M$3,$D131)</f>
        <v>9.42</v>
      </c>
      <c r="N131" s="154">
        <f>BILINTERP(SailGribPolarFile!$A$1:$R$25,N$3,$D131)</f>
        <v>10.13</v>
      </c>
      <c r="O131" s="154">
        <f>BILINTERP(SailGribPolarFile!$A$1:$R$25,O$3,$D131)</f>
        <v>10.87</v>
      </c>
    </row>
    <row r="132" spans="4:15" ht="12.75">
      <c r="D132" s="148">
        <f t="shared" si="3"/>
        <v>128</v>
      </c>
      <c r="E132" s="154">
        <f>BILINTERP(SailGribPolarFile!$A$1:$R$25,E$3,$D132)</f>
        <v>3.7</v>
      </c>
      <c r="F132" s="154">
        <f>BILINTERP(SailGribPolarFile!$A$1:$R$25,F$3,$D132)</f>
        <v>5.199999999999999</v>
      </c>
      <c r="G132" s="154">
        <f>BILINTERP(SailGribPolarFile!$A$1:$R$25,G$3,$D132)</f>
        <v>6.26</v>
      </c>
      <c r="H132" s="154">
        <f>BILINTERP(SailGribPolarFile!$A$1:$R$25,H$3,$D132)</f>
        <v>6.859999999999999</v>
      </c>
      <c r="I132" s="154">
        <f>BILINTERP(SailGribPolarFile!$A$1:$R$25,I$3,$D132)</f>
        <v>7.34</v>
      </c>
      <c r="J132" s="154">
        <f>BILINTERP(SailGribPolarFile!$A$1:$R$25,J$3,$D132)</f>
        <v>7.72</v>
      </c>
      <c r="K132" s="154">
        <f>BILINTERP(SailGribPolarFile!$A$1:$R$25,K$3,$D132)</f>
        <v>8</v>
      </c>
      <c r="L132" s="154">
        <f>BILINTERP(SailGribPolarFile!$A$1:$R$25,L$3,$D132)</f>
        <v>8.639999999999999</v>
      </c>
      <c r="M132" s="154">
        <f>BILINTERP(SailGribPolarFile!$A$1:$R$25,M$3,$D132)</f>
        <v>9.48</v>
      </c>
      <c r="N132" s="154">
        <f>BILINTERP(SailGribPolarFile!$A$1:$R$25,N$3,$D132)</f>
        <v>10.22</v>
      </c>
      <c r="O132" s="154">
        <f>BILINTERP(SailGribPolarFile!$A$1:$R$25,O$3,$D132)</f>
        <v>10.979999999999999</v>
      </c>
    </row>
    <row r="133" spans="4:15" ht="12.75">
      <c r="D133" s="148">
        <f t="shared" si="3"/>
        <v>129</v>
      </c>
      <c r="E133" s="154">
        <f>BILINTERP(SailGribPolarFile!$A$1:$R$25,E$3,$D133)</f>
        <v>3.65</v>
      </c>
      <c r="F133" s="154">
        <f>BILINTERP(SailGribPolarFile!$A$1:$R$25,F$3,$D133)</f>
        <v>5.1499999999999995</v>
      </c>
      <c r="G133" s="154">
        <f>BILINTERP(SailGribPolarFile!$A$1:$R$25,G$3,$D133)</f>
        <v>6.23</v>
      </c>
      <c r="H133" s="154">
        <f>BILINTERP(SailGribPolarFile!$A$1:$R$25,H$3,$D133)</f>
        <v>6.83</v>
      </c>
      <c r="I133" s="154">
        <f>BILINTERP(SailGribPolarFile!$A$1:$R$25,I$3,$D133)</f>
        <v>7.319999999999999</v>
      </c>
      <c r="J133" s="154">
        <f>BILINTERP(SailGribPolarFile!$A$1:$R$25,J$3,$D133)</f>
        <v>7.71</v>
      </c>
      <c r="K133" s="154">
        <f>BILINTERP(SailGribPolarFile!$A$1:$R$25,K$3,$D133)</f>
        <v>8</v>
      </c>
      <c r="L133" s="154">
        <f>BILINTERP(SailGribPolarFile!$A$1:$R$25,L$3,$D133)</f>
        <v>8.67</v>
      </c>
      <c r="M133" s="154">
        <f>BILINTERP(SailGribPolarFile!$A$1:$R$25,M$3,$D133)</f>
        <v>9.54</v>
      </c>
      <c r="N133" s="154">
        <f>BILINTERP(SailGribPolarFile!$A$1:$R$25,N$3,$D133)</f>
        <v>10.31</v>
      </c>
      <c r="O133" s="154">
        <f>BILINTERP(SailGribPolarFile!$A$1:$R$25,O$3,$D133)</f>
        <v>11.09</v>
      </c>
    </row>
    <row r="134" spans="4:15" ht="12.75">
      <c r="D134" s="148">
        <f aca="true" t="shared" si="4" ref="D134:D197">D133+1</f>
        <v>130</v>
      </c>
      <c r="E134" s="154">
        <f>BILINTERP(SailGribPolarFile!$A$1:$R$25,E$3,$D134)</f>
        <v>3.6</v>
      </c>
      <c r="F134" s="154">
        <f>BILINTERP(SailGribPolarFile!$A$1:$R$25,F$3,$D134)</f>
        <v>5.1</v>
      </c>
      <c r="G134" s="154">
        <f>BILINTERP(SailGribPolarFile!$A$1:$R$25,G$3,$D134)</f>
        <v>6.2</v>
      </c>
      <c r="H134" s="154">
        <f>BILINTERP(SailGribPolarFile!$A$1:$R$25,H$3,$D134)</f>
        <v>6.8</v>
      </c>
      <c r="I134" s="154">
        <f>BILINTERP(SailGribPolarFile!$A$1:$R$25,I$3,$D134)</f>
        <v>7.3</v>
      </c>
      <c r="J134" s="154">
        <f>BILINTERP(SailGribPolarFile!$A$1:$R$25,J$3,$D134)</f>
        <v>7.7</v>
      </c>
      <c r="K134" s="154">
        <f>BILINTERP(SailGribPolarFile!$A$1:$R$25,K$3,$D134)</f>
        <v>8</v>
      </c>
      <c r="L134" s="154">
        <f>BILINTERP(SailGribPolarFile!$A$1:$R$25,L$3,$D134)</f>
        <v>8.7</v>
      </c>
      <c r="M134" s="154">
        <f>BILINTERP(SailGribPolarFile!$A$1:$R$25,M$3,$D134)</f>
        <v>9.6</v>
      </c>
      <c r="N134" s="154">
        <f>BILINTERP(SailGribPolarFile!$A$1:$R$25,N$3,$D134)</f>
        <v>10.4</v>
      </c>
      <c r="O134" s="154">
        <f>BILINTERP(SailGribPolarFile!$A$1:$R$25,O$3,$D134)</f>
        <v>11.2</v>
      </c>
    </row>
    <row r="135" spans="4:15" ht="12.75">
      <c r="D135" s="148">
        <f t="shared" si="4"/>
        <v>131</v>
      </c>
      <c r="E135" s="154">
        <f>BILINTERP(SailGribPolarFile!$A$1:$R$25,E$3,$D135)</f>
        <v>3.5500000000000003</v>
      </c>
      <c r="F135" s="154">
        <f>BILINTERP(SailGribPolarFile!$A$1:$R$25,F$3,$D135)</f>
        <v>5.04</v>
      </c>
      <c r="G135" s="154">
        <f>BILINTERP(SailGribPolarFile!$A$1:$R$25,G$3,$D135)</f>
        <v>6.15</v>
      </c>
      <c r="H135" s="154">
        <f>BILINTERP(SailGribPolarFile!$A$1:$R$25,H$3,$D135)</f>
        <v>6.77</v>
      </c>
      <c r="I135" s="154">
        <f>BILINTERP(SailGribPolarFile!$A$1:$R$25,I$3,$D135)</f>
        <v>7.27</v>
      </c>
      <c r="J135" s="154">
        <f>BILINTERP(SailGribPolarFile!$A$1:$R$25,J$3,$D135)</f>
        <v>7.67</v>
      </c>
      <c r="K135" s="154">
        <f>BILINTERP(SailGribPolarFile!$A$1:$R$25,K$3,$D135)</f>
        <v>7.99</v>
      </c>
      <c r="L135" s="154">
        <f>BILINTERP(SailGribPolarFile!$A$1:$R$25,L$3,$D135)</f>
        <v>8.7</v>
      </c>
      <c r="M135" s="154">
        <f>BILINTERP(SailGribPolarFile!$A$1:$R$25,M$3,$D135)</f>
        <v>9.629999999999999</v>
      </c>
      <c r="N135" s="154">
        <f>BILINTERP(SailGribPolarFile!$A$1:$R$25,N$3,$D135)</f>
        <v>10.48</v>
      </c>
      <c r="O135" s="154">
        <f>BILINTERP(SailGribPolarFile!$A$1:$R$25,O$3,$D135)</f>
        <v>11.33</v>
      </c>
    </row>
    <row r="136" spans="4:15" ht="12.75">
      <c r="D136" s="148">
        <f t="shared" si="4"/>
        <v>132</v>
      </c>
      <c r="E136" s="154">
        <f>BILINTERP(SailGribPolarFile!$A$1:$R$25,E$3,$D136)</f>
        <v>3.5</v>
      </c>
      <c r="F136" s="154">
        <f>BILINTERP(SailGribPolarFile!$A$1:$R$25,F$3,$D136)</f>
        <v>4.9799999999999995</v>
      </c>
      <c r="G136" s="154">
        <f>BILINTERP(SailGribPolarFile!$A$1:$R$25,G$3,$D136)</f>
        <v>6.1000000000000005</v>
      </c>
      <c r="H136" s="154">
        <f>BILINTERP(SailGribPolarFile!$A$1:$R$25,H$3,$D136)</f>
        <v>6.74</v>
      </c>
      <c r="I136" s="154">
        <f>BILINTERP(SailGribPolarFile!$A$1:$R$25,I$3,$D136)</f>
        <v>7.24</v>
      </c>
      <c r="J136" s="154">
        <f>BILINTERP(SailGribPolarFile!$A$1:$R$25,J$3,$D136)</f>
        <v>7.640000000000001</v>
      </c>
      <c r="K136" s="154">
        <f>BILINTERP(SailGribPolarFile!$A$1:$R$25,K$3,$D136)</f>
        <v>7.98</v>
      </c>
      <c r="L136" s="154">
        <f>BILINTERP(SailGribPolarFile!$A$1:$R$25,L$3,$D136)</f>
        <v>8.7</v>
      </c>
      <c r="M136" s="154">
        <f>BILINTERP(SailGribPolarFile!$A$1:$R$25,M$3,$D136)</f>
        <v>9.66</v>
      </c>
      <c r="N136" s="154">
        <f>BILINTERP(SailGribPolarFile!$A$1:$R$25,N$3,$D136)</f>
        <v>10.56</v>
      </c>
      <c r="O136" s="154">
        <f>BILINTERP(SailGribPolarFile!$A$1:$R$25,O$3,$D136)</f>
        <v>11.459999999999999</v>
      </c>
    </row>
    <row r="137" spans="4:15" ht="12.75">
      <c r="D137" s="148">
        <f t="shared" si="4"/>
        <v>133</v>
      </c>
      <c r="E137" s="154">
        <f>BILINTERP(SailGribPolarFile!$A$1:$R$25,E$3,$D137)</f>
        <v>3.45</v>
      </c>
      <c r="F137" s="154">
        <f>BILINTERP(SailGribPolarFile!$A$1:$R$25,F$3,$D137)</f>
        <v>4.92</v>
      </c>
      <c r="G137" s="154">
        <f>BILINTERP(SailGribPolarFile!$A$1:$R$25,G$3,$D137)</f>
        <v>6.05</v>
      </c>
      <c r="H137" s="154">
        <f>BILINTERP(SailGribPolarFile!$A$1:$R$25,H$3,$D137)</f>
        <v>6.71</v>
      </c>
      <c r="I137" s="154">
        <f>BILINTERP(SailGribPolarFile!$A$1:$R$25,I$3,$D137)</f>
        <v>7.21</v>
      </c>
      <c r="J137" s="154">
        <f>BILINTERP(SailGribPolarFile!$A$1:$R$25,J$3,$D137)</f>
        <v>7.61</v>
      </c>
      <c r="K137" s="154">
        <f>BILINTERP(SailGribPolarFile!$A$1:$R$25,K$3,$D137)</f>
        <v>7.97</v>
      </c>
      <c r="L137" s="154">
        <f>BILINTERP(SailGribPolarFile!$A$1:$R$25,L$3,$D137)</f>
        <v>8.7</v>
      </c>
      <c r="M137" s="154">
        <f>BILINTERP(SailGribPolarFile!$A$1:$R$25,M$3,$D137)</f>
        <v>9.69</v>
      </c>
      <c r="N137" s="154">
        <f>BILINTERP(SailGribPolarFile!$A$1:$R$25,N$3,$D137)</f>
        <v>10.64</v>
      </c>
      <c r="O137" s="154">
        <f>BILINTERP(SailGribPolarFile!$A$1:$R$25,O$3,$D137)</f>
        <v>11.59</v>
      </c>
    </row>
    <row r="138" spans="4:15" ht="12.75">
      <c r="D138" s="148">
        <f t="shared" si="4"/>
        <v>134</v>
      </c>
      <c r="E138" s="154">
        <f>BILINTERP(SailGribPolarFile!$A$1:$R$25,E$3,$D138)</f>
        <v>3.4</v>
      </c>
      <c r="F138" s="154">
        <f>BILINTERP(SailGribPolarFile!$A$1:$R$25,F$3,$D138)</f>
        <v>4.859999999999999</v>
      </c>
      <c r="G138" s="154">
        <f>BILINTERP(SailGribPolarFile!$A$1:$R$25,G$3,$D138)</f>
        <v>6</v>
      </c>
      <c r="H138" s="154">
        <f>BILINTERP(SailGribPolarFile!$A$1:$R$25,H$3,$D138)</f>
        <v>6.68</v>
      </c>
      <c r="I138" s="154">
        <f>BILINTERP(SailGribPolarFile!$A$1:$R$25,I$3,$D138)</f>
        <v>7.18</v>
      </c>
      <c r="J138" s="154">
        <f>BILINTERP(SailGribPolarFile!$A$1:$R$25,J$3,$D138)</f>
        <v>7.58</v>
      </c>
      <c r="K138" s="154">
        <f>BILINTERP(SailGribPolarFile!$A$1:$R$25,K$3,$D138)</f>
        <v>7.96</v>
      </c>
      <c r="L138" s="154">
        <f>BILINTERP(SailGribPolarFile!$A$1:$R$25,L$3,$D138)</f>
        <v>8.7</v>
      </c>
      <c r="M138" s="154">
        <f>BILINTERP(SailGribPolarFile!$A$1:$R$25,M$3,$D138)</f>
        <v>9.72</v>
      </c>
      <c r="N138" s="154">
        <f>BILINTERP(SailGribPolarFile!$A$1:$R$25,N$3,$D138)</f>
        <v>10.72</v>
      </c>
      <c r="O138" s="154">
        <f>BILINTERP(SailGribPolarFile!$A$1:$R$25,O$3,$D138)</f>
        <v>11.719999999999999</v>
      </c>
    </row>
    <row r="139" spans="4:15" ht="12.75">
      <c r="D139" s="148">
        <f t="shared" si="4"/>
        <v>135</v>
      </c>
      <c r="E139" s="154">
        <f>BILINTERP(SailGribPolarFile!$A$1:$R$25,E$3,$D139)</f>
        <v>3.35</v>
      </c>
      <c r="F139" s="154">
        <f>BILINTERP(SailGribPolarFile!$A$1:$R$25,F$3,$D139)</f>
        <v>4.8</v>
      </c>
      <c r="G139" s="154">
        <f>BILINTERP(SailGribPolarFile!$A$1:$R$25,G$3,$D139)</f>
        <v>5.95</v>
      </c>
      <c r="H139" s="154">
        <f>BILINTERP(SailGribPolarFile!$A$1:$R$25,H$3,$D139)</f>
        <v>6.65</v>
      </c>
      <c r="I139" s="154">
        <f>BILINTERP(SailGribPolarFile!$A$1:$R$25,I$3,$D139)</f>
        <v>7.15</v>
      </c>
      <c r="J139" s="154">
        <f>BILINTERP(SailGribPolarFile!$A$1:$R$25,J$3,$D139)</f>
        <v>7.550000000000001</v>
      </c>
      <c r="K139" s="154">
        <f>BILINTERP(SailGribPolarFile!$A$1:$R$25,K$3,$D139)</f>
        <v>7.95</v>
      </c>
      <c r="L139" s="154">
        <f>BILINTERP(SailGribPolarFile!$A$1:$R$25,L$3,$D139)</f>
        <v>8.7</v>
      </c>
      <c r="M139" s="154">
        <f>BILINTERP(SailGribPolarFile!$A$1:$R$25,M$3,$D139)</f>
        <v>9.75</v>
      </c>
      <c r="N139" s="154">
        <f>BILINTERP(SailGribPolarFile!$A$1:$R$25,N$3,$D139)</f>
        <v>10.8</v>
      </c>
      <c r="O139" s="154">
        <f>BILINTERP(SailGribPolarFile!$A$1:$R$25,O$3,$D139)</f>
        <v>11.85</v>
      </c>
    </row>
    <row r="140" spans="4:15" ht="12.75">
      <c r="D140" s="148">
        <f t="shared" si="4"/>
        <v>136</v>
      </c>
      <c r="E140" s="154">
        <f>BILINTERP(SailGribPolarFile!$A$1:$R$25,E$3,$D140)</f>
        <v>3.3000000000000003</v>
      </c>
      <c r="F140" s="154">
        <f>BILINTERP(SailGribPolarFile!$A$1:$R$25,F$3,$D140)</f>
        <v>4.74</v>
      </c>
      <c r="G140" s="154">
        <f>BILINTERP(SailGribPolarFile!$A$1:$R$25,G$3,$D140)</f>
        <v>5.9</v>
      </c>
      <c r="H140" s="154">
        <f>BILINTERP(SailGribPolarFile!$A$1:$R$25,H$3,$D140)</f>
        <v>6.62</v>
      </c>
      <c r="I140" s="154">
        <f>BILINTERP(SailGribPolarFile!$A$1:$R$25,I$3,$D140)</f>
        <v>7.12</v>
      </c>
      <c r="J140" s="154">
        <f>BILINTERP(SailGribPolarFile!$A$1:$R$25,J$3,$D140)</f>
        <v>7.5200000000000005</v>
      </c>
      <c r="K140" s="154">
        <f>BILINTERP(SailGribPolarFile!$A$1:$R$25,K$3,$D140)</f>
        <v>7.94</v>
      </c>
      <c r="L140" s="154">
        <f>BILINTERP(SailGribPolarFile!$A$1:$R$25,L$3,$D140)</f>
        <v>8.7</v>
      </c>
      <c r="M140" s="154">
        <f>BILINTERP(SailGribPolarFile!$A$1:$R$25,M$3,$D140)</f>
        <v>9.78</v>
      </c>
      <c r="N140" s="154">
        <f>BILINTERP(SailGribPolarFile!$A$1:$R$25,N$3,$D140)</f>
        <v>10.879999999999999</v>
      </c>
      <c r="O140" s="154">
        <f>BILINTERP(SailGribPolarFile!$A$1:$R$25,O$3,$D140)</f>
        <v>11.98</v>
      </c>
    </row>
    <row r="141" spans="4:15" ht="12.75">
      <c r="D141" s="148">
        <f t="shared" si="4"/>
        <v>137</v>
      </c>
      <c r="E141" s="154">
        <f>BILINTERP(SailGribPolarFile!$A$1:$R$25,E$3,$D141)</f>
        <v>3.25</v>
      </c>
      <c r="F141" s="154">
        <f>BILINTERP(SailGribPolarFile!$A$1:$R$25,F$3,$D141)</f>
        <v>4.68</v>
      </c>
      <c r="G141" s="154">
        <f>BILINTERP(SailGribPolarFile!$A$1:$R$25,G$3,$D141)</f>
        <v>5.8500000000000005</v>
      </c>
      <c r="H141" s="154">
        <f>BILINTERP(SailGribPolarFile!$A$1:$R$25,H$3,$D141)</f>
        <v>6.59</v>
      </c>
      <c r="I141" s="154">
        <f>BILINTERP(SailGribPolarFile!$A$1:$R$25,I$3,$D141)</f>
        <v>7.09</v>
      </c>
      <c r="J141" s="154">
        <f>BILINTERP(SailGribPolarFile!$A$1:$R$25,J$3,$D141)</f>
        <v>7.49</v>
      </c>
      <c r="K141" s="154">
        <f>BILINTERP(SailGribPolarFile!$A$1:$R$25,K$3,$D141)</f>
        <v>7.930000000000001</v>
      </c>
      <c r="L141" s="154">
        <f>BILINTERP(SailGribPolarFile!$A$1:$R$25,L$3,$D141)</f>
        <v>8.7</v>
      </c>
      <c r="M141" s="154">
        <f>BILINTERP(SailGribPolarFile!$A$1:$R$25,M$3,$D141)</f>
        <v>9.81</v>
      </c>
      <c r="N141" s="154">
        <f>BILINTERP(SailGribPolarFile!$A$1:$R$25,N$3,$D141)</f>
        <v>10.959999999999999</v>
      </c>
      <c r="O141" s="154">
        <f>BILINTERP(SailGribPolarFile!$A$1:$R$25,O$3,$D141)</f>
        <v>12.11</v>
      </c>
    </row>
    <row r="142" spans="4:15" ht="12.75">
      <c r="D142" s="148">
        <f t="shared" si="4"/>
        <v>138</v>
      </c>
      <c r="E142" s="154">
        <f>BILINTERP(SailGribPolarFile!$A$1:$R$25,E$3,$D142)</f>
        <v>3.2</v>
      </c>
      <c r="F142" s="154">
        <f>BILINTERP(SailGribPolarFile!$A$1:$R$25,F$3,$D142)</f>
        <v>4.62</v>
      </c>
      <c r="G142" s="154">
        <f>BILINTERP(SailGribPolarFile!$A$1:$R$25,G$3,$D142)</f>
        <v>5.8</v>
      </c>
      <c r="H142" s="154">
        <f>BILINTERP(SailGribPolarFile!$A$1:$R$25,H$3,$D142)</f>
        <v>6.56</v>
      </c>
      <c r="I142" s="154">
        <f>BILINTERP(SailGribPolarFile!$A$1:$R$25,I$3,$D142)</f>
        <v>7.06</v>
      </c>
      <c r="J142" s="154">
        <f>BILINTERP(SailGribPolarFile!$A$1:$R$25,J$3,$D142)</f>
        <v>7.46</v>
      </c>
      <c r="K142" s="154">
        <f>BILINTERP(SailGribPolarFile!$A$1:$R$25,K$3,$D142)</f>
        <v>7.92</v>
      </c>
      <c r="L142" s="154">
        <f>BILINTERP(SailGribPolarFile!$A$1:$R$25,L$3,$D142)</f>
        <v>8.7</v>
      </c>
      <c r="M142" s="154">
        <f>BILINTERP(SailGribPolarFile!$A$1:$R$25,M$3,$D142)</f>
        <v>9.84</v>
      </c>
      <c r="N142" s="154">
        <f>BILINTERP(SailGribPolarFile!$A$1:$R$25,N$3,$D142)</f>
        <v>11.04</v>
      </c>
      <c r="O142" s="154">
        <f>BILINTERP(SailGribPolarFile!$A$1:$R$25,O$3,$D142)</f>
        <v>12.24</v>
      </c>
    </row>
    <row r="143" spans="4:15" ht="12.75">
      <c r="D143" s="148">
        <f t="shared" si="4"/>
        <v>139</v>
      </c>
      <c r="E143" s="154">
        <f>BILINTERP(SailGribPolarFile!$A$1:$R$25,E$3,$D143)</f>
        <v>3.15</v>
      </c>
      <c r="F143" s="154">
        <f>BILINTERP(SailGribPolarFile!$A$1:$R$25,F$3,$D143)</f>
        <v>4.56</v>
      </c>
      <c r="G143" s="154">
        <f>BILINTERP(SailGribPolarFile!$A$1:$R$25,G$3,$D143)</f>
        <v>5.75</v>
      </c>
      <c r="H143" s="154">
        <f>BILINTERP(SailGribPolarFile!$A$1:$R$25,H$3,$D143)</f>
        <v>6.53</v>
      </c>
      <c r="I143" s="154">
        <f>BILINTERP(SailGribPolarFile!$A$1:$R$25,I$3,$D143)</f>
        <v>7.03</v>
      </c>
      <c r="J143" s="154">
        <f>BILINTERP(SailGribPolarFile!$A$1:$R$25,J$3,$D143)</f>
        <v>7.430000000000001</v>
      </c>
      <c r="K143" s="154">
        <f>BILINTERP(SailGribPolarFile!$A$1:$R$25,K$3,$D143)</f>
        <v>7.91</v>
      </c>
      <c r="L143" s="154">
        <f>BILINTERP(SailGribPolarFile!$A$1:$R$25,L$3,$D143)</f>
        <v>8.7</v>
      </c>
      <c r="M143" s="154">
        <f>BILINTERP(SailGribPolarFile!$A$1:$R$25,M$3,$D143)</f>
        <v>9.870000000000001</v>
      </c>
      <c r="N143" s="154">
        <f>BILINTERP(SailGribPolarFile!$A$1:$R$25,N$3,$D143)</f>
        <v>11.12</v>
      </c>
      <c r="O143" s="154">
        <f>BILINTERP(SailGribPolarFile!$A$1:$R$25,O$3,$D143)</f>
        <v>12.37</v>
      </c>
    </row>
    <row r="144" spans="4:15" ht="12.75">
      <c r="D144" s="148">
        <f t="shared" si="4"/>
        <v>140</v>
      </c>
      <c r="E144" s="154">
        <f>BILINTERP(SailGribPolarFile!$A$1:$R$25,E$3,$D144)</f>
        <v>3.1</v>
      </c>
      <c r="F144" s="154">
        <f>BILINTERP(SailGribPolarFile!$A$1:$R$25,F$3,$D144)</f>
        <v>4.5</v>
      </c>
      <c r="G144" s="154">
        <f>BILINTERP(SailGribPolarFile!$A$1:$R$25,G$3,$D144)</f>
        <v>5.7</v>
      </c>
      <c r="H144" s="154">
        <f>BILINTERP(SailGribPolarFile!$A$1:$R$25,H$3,$D144)</f>
        <v>6.5</v>
      </c>
      <c r="I144" s="154">
        <f>BILINTERP(SailGribPolarFile!$A$1:$R$25,I$3,$D144)</f>
        <v>7</v>
      </c>
      <c r="J144" s="154">
        <f>BILINTERP(SailGribPolarFile!$A$1:$R$25,J$3,$D144)</f>
        <v>7.4</v>
      </c>
      <c r="K144" s="154">
        <f>BILINTERP(SailGribPolarFile!$A$1:$R$25,K$3,$D144)</f>
        <v>7.9</v>
      </c>
      <c r="L144" s="154">
        <f>BILINTERP(SailGribPolarFile!$A$1:$R$25,L$3,$D144)</f>
        <v>8.7</v>
      </c>
      <c r="M144" s="154">
        <f>BILINTERP(SailGribPolarFile!$A$1:$R$25,M$3,$D144)</f>
        <v>9.9</v>
      </c>
      <c r="N144" s="154">
        <f>BILINTERP(SailGribPolarFile!$A$1:$R$25,N$3,$D144)</f>
        <v>11.2</v>
      </c>
      <c r="O144" s="154">
        <f>BILINTERP(SailGribPolarFile!$A$1:$R$25,O$3,$D144)</f>
        <v>12.5</v>
      </c>
    </row>
    <row r="145" spans="4:15" ht="12.75">
      <c r="D145" s="148">
        <f t="shared" si="4"/>
        <v>141</v>
      </c>
      <c r="E145" s="154">
        <f>BILINTERP(SailGribPolarFile!$A$1:$R$25,E$3,$D145)</f>
        <v>3.0500000000000003</v>
      </c>
      <c r="F145" s="154">
        <f>BILINTERP(SailGribPolarFile!$A$1:$R$25,F$3,$D145)</f>
        <v>4.44</v>
      </c>
      <c r="G145" s="154">
        <f>BILINTERP(SailGribPolarFile!$A$1:$R$25,G$3,$D145)</f>
        <v>5.63</v>
      </c>
      <c r="H145" s="154">
        <f>BILINTERP(SailGribPolarFile!$A$1:$R$25,H$3,$D145)</f>
        <v>6.45</v>
      </c>
      <c r="I145" s="154">
        <f>BILINTERP(SailGribPolarFile!$A$1:$R$25,I$3,$D145)</f>
        <v>6.96</v>
      </c>
      <c r="J145" s="154">
        <f>BILINTERP(SailGribPolarFile!$A$1:$R$25,J$3,$D145)</f>
        <v>7.37</v>
      </c>
      <c r="K145" s="154">
        <f>BILINTERP(SailGribPolarFile!$A$1:$R$25,K$3,$D145)</f>
        <v>7.86</v>
      </c>
      <c r="L145" s="154">
        <f>BILINTERP(SailGribPolarFile!$A$1:$R$25,L$3,$D145)</f>
        <v>8.67</v>
      </c>
      <c r="M145" s="154">
        <f>BILINTERP(SailGribPolarFile!$A$1:$R$25,M$3,$D145)</f>
        <v>9.91</v>
      </c>
      <c r="N145" s="154">
        <f>BILINTERP(SailGribPolarFile!$A$1:$R$25,N$3,$D145)</f>
        <v>11.29</v>
      </c>
      <c r="O145" s="154">
        <f>BILINTERP(SailGribPolarFile!$A$1:$R$25,O$3,$D145)</f>
        <v>12.66</v>
      </c>
    </row>
    <row r="146" spans="4:15" ht="12.75">
      <c r="D146" s="148">
        <f t="shared" si="4"/>
        <v>142</v>
      </c>
      <c r="E146" s="154">
        <f>BILINTERP(SailGribPolarFile!$A$1:$R$25,E$3,$D146)</f>
        <v>3</v>
      </c>
      <c r="F146" s="154">
        <f>BILINTERP(SailGribPolarFile!$A$1:$R$25,F$3,$D146)</f>
        <v>4.38</v>
      </c>
      <c r="G146" s="154">
        <f>BILINTERP(SailGribPolarFile!$A$1:$R$25,G$3,$D146)</f>
        <v>5.5600000000000005</v>
      </c>
      <c r="H146" s="154">
        <f>BILINTERP(SailGribPolarFile!$A$1:$R$25,H$3,$D146)</f>
        <v>6.4</v>
      </c>
      <c r="I146" s="154">
        <f>BILINTERP(SailGribPolarFile!$A$1:$R$25,I$3,$D146)</f>
        <v>6.92</v>
      </c>
      <c r="J146" s="154">
        <f>BILINTERP(SailGribPolarFile!$A$1:$R$25,J$3,$D146)</f>
        <v>7.34</v>
      </c>
      <c r="K146" s="154">
        <f>BILINTERP(SailGribPolarFile!$A$1:$R$25,K$3,$D146)</f>
        <v>7.82</v>
      </c>
      <c r="L146" s="154">
        <f>BILINTERP(SailGribPolarFile!$A$1:$R$25,L$3,$D146)</f>
        <v>8.639999999999999</v>
      </c>
      <c r="M146" s="154">
        <f>BILINTERP(SailGribPolarFile!$A$1:$R$25,M$3,$D146)</f>
        <v>9.92</v>
      </c>
      <c r="N146" s="154">
        <f>BILINTERP(SailGribPolarFile!$A$1:$R$25,N$3,$D146)</f>
        <v>11.379999999999999</v>
      </c>
      <c r="O146" s="154">
        <f>BILINTERP(SailGribPolarFile!$A$1:$R$25,O$3,$D146)</f>
        <v>12.82</v>
      </c>
    </row>
    <row r="147" spans="4:15" ht="12.75">
      <c r="D147" s="148">
        <f t="shared" si="4"/>
        <v>143</v>
      </c>
      <c r="E147" s="154">
        <f>BILINTERP(SailGribPolarFile!$A$1:$R$25,E$3,$D147)</f>
        <v>2.95</v>
      </c>
      <c r="F147" s="154">
        <f>BILINTERP(SailGribPolarFile!$A$1:$R$25,F$3,$D147)</f>
        <v>4.32</v>
      </c>
      <c r="G147" s="154">
        <f>BILINTERP(SailGribPolarFile!$A$1:$R$25,G$3,$D147)</f>
        <v>5.49</v>
      </c>
      <c r="H147" s="154">
        <f>BILINTERP(SailGribPolarFile!$A$1:$R$25,H$3,$D147)</f>
        <v>6.35</v>
      </c>
      <c r="I147" s="154">
        <f>BILINTERP(SailGribPolarFile!$A$1:$R$25,I$3,$D147)</f>
        <v>6.88</v>
      </c>
      <c r="J147" s="154">
        <f>BILINTERP(SailGribPolarFile!$A$1:$R$25,J$3,$D147)</f>
        <v>7.3100000000000005</v>
      </c>
      <c r="K147" s="154">
        <f>BILINTERP(SailGribPolarFile!$A$1:$R$25,K$3,$D147)</f>
        <v>7.78</v>
      </c>
      <c r="L147" s="154">
        <f>BILINTERP(SailGribPolarFile!$A$1:$R$25,L$3,$D147)</f>
        <v>8.61</v>
      </c>
      <c r="M147" s="154">
        <f>BILINTERP(SailGribPolarFile!$A$1:$R$25,M$3,$D147)</f>
        <v>9.93</v>
      </c>
      <c r="N147" s="154">
        <f>BILINTERP(SailGribPolarFile!$A$1:$R$25,N$3,$D147)</f>
        <v>11.469999999999999</v>
      </c>
      <c r="O147" s="154">
        <f>BILINTERP(SailGribPolarFile!$A$1:$R$25,O$3,$D147)</f>
        <v>12.98</v>
      </c>
    </row>
    <row r="148" spans="4:15" ht="12.75">
      <c r="D148" s="148">
        <f t="shared" si="4"/>
        <v>144</v>
      </c>
      <c r="E148" s="154">
        <f>BILINTERP(SailGribPolarFile!$A$1:$R$25,E$3,$D148)</f>
        <v>2.9</v>
      </c>
      <c r="F148" s="154">
        <f>BILINTERP(SailGribPolarFile!$A$1:$R$25,F$3,$D148)</f>
        <v>4.26</v>
      </c>
      <c r="G148" s="154">
        <f>BILINTERP(SailGribPolarFile!$A$1:$R$25,G$3,$D148)</f>
        <v>5.42</v>
      </c>
      <c r="H148" s="154">
        <f>BILINTERP(SailGribPolarFile!$A$1:$R$25,H$3,$D148)</f>
        <v>6.3</v>
      </c>
      <c r="I148" s="154">
        <f>BILINTERP(SailGribPolarFile!$A$1:$R$25,I$3,$D148)</f>
        <v>6.84</v>
      </c>
      <c r="J148" s="154">
        <f>BILINTERP(SailGribPolarFile!$A$1:$R$25,J$3,$D148)</f>
        <v>7.28</v>
      </c>
      <c r="K148" s="154">
        <f>BILINTERP(SailGribPolarFile!$A$1:$R$25,K$3,$D148)</f>
        <v>7.74</v>
      </c>
      <c r="L148" s="154">
        <f>BILINTERP(SailGribPolarFile!$A$1:$R$25,L$3,$D148)</f>
        <v>8.58</v>
      </c>
      <c r="M148" s="154">
        <f>BILINTERP(SailGribPolarFile!$A$1:$R$25,M$3,$D148)</f>
        <v>9.94</v>
      </c>
      <c r="N148" s="154">
        <f>BILINTERP(SailGribPolarFile!$A$1:$R$25,N$3,$D148)</f>
        <v>11.559999999999999</v>
      </c>
      <c r="O148" s="154">
        <f>BILINTERP(SailGribPolarFile!$A$1:$R$25,O$3,$D148)</f>
        <v>13.14</v>
      </c>
    </row>
    <row r="149" spans="4:15" ht="12.75">
      <c r="D149" s="148">
        <f t="shared" si="4"/>
        <v>145</v>
      </c>
      <c r="E149" s="154">
        <f>BILINTERP(SailGribPolarFile!$A$1:$R$25,E$3,$D149)</f>
        <v>2.85</v>
      </c>
      <c r="F149" s="154">
        <f>BILINTERP(SailGribPolarFile!$A$1:$R$25,F$3,$D149)</f>
        <v>4.2</v>
      </c>
      <c r="G149" s="154">
        <f>BILINTERP(SailGribPolarFile!$A$1:$R$25,G$3,$D149)</f>
        <v>5.35</v>
      </c>
      <c r="H149" s="154">
        <f>BILINTERP(SailGribPolarFile!$A$1:$R$25,H$3,$D149)</f>
        <v>6.25</v>
      </c>
      <c r="I149" s="154">
        <f>BILINTERP(SailGribPolarFile!$A$1:$R$25,I$3,$D149)</f>
        <v>6.8</v>
      </c>
      <c r="J149" s="154">
        <f>BILINTERP(SailGribPolarFile!$A$1:$R$25,J$3,$D149)</f>
        <v>7.25</v>
      </c>
      <c r="K149" s="154">
        <f>BILINTERP(SailGribPolarFile!$A$1:$R$25,K$3,$D149)</f>
        <v>7.7</v>
      </c>
      <c r="L149" s="154">
        <f>BILINTERP(SailGribPolarFile!$A$1:$R$25,L$3,$D149)</f>
        <v>8.55</v>
      </c>
      <c r="M149" s="154">
        <f>BILINTERP(SailGribPolarFile!$A$1:$R$25,M$3,$D149)</f>
        <v>9.95</v>
      </c>
      <c r="N149" s="154">
        <f>BILINTERP(SailGribPolarFile!$A$1:$R$25,N$3,$D149)</f>
        <v>11.649999999999999</v>
      </c>
      <c r="O149" s="154">
        <f>BILINTERP(SailGribPolarFile!$A$1:$R$25,O$3,$D149)</f>
        <v>13.3</v>
      </c>
    </row>
    <row r="150" spans="4:15" ht="12.75">
      <c r="D150" s="148">
        <f t="shared" si="4"/>
        <v>146</v>
      </c>
      <c r="E150" s="154">
        <f>BILINTERP(SailGribPolarFile!$A$1:$R$25,E$3,$D150)</f>
        <v>2.8000000000000003</v>
      </c>
      <c r="F150" s="154">
        <f>BILINTERP(SailGribPolarFile!$A$1:$R$25,F$3,$D150)</f>
        <v>4.14</v>
      </c>
      <c r="G150" s="154">
        <f>BILINTERP(SailGribPolarFile!$A$1:$R$25,G$3,$D150)</f>
        <v>5.28</v>
      </c>
      <c r="H150" s="154">
        <f>BILINTERP(SailGribPolarFile!$A$1:$R$25,H$3,$D150)</f>
        <v>6.2</v>
      </c>
      <c r="I150" s="154">
        <f>BILINTERP(SailGribPolarFile!$A$1:$R$25,I$3,$D150)</f>
        <v>6.76</v>
      </c>
      <c r="J150" s="154">
        <f>BILINTERP(SailGribPolarFile!$A$1:$R$25,J$3,$D150)</f>
        <v>7.22</v>
      </c>
      <c r="K150" s="154">
        <f>BILINTERP(SailGribPolarFile!$A$1:$R$25,K$3,$D150)</f>
        <v>7.66</v>
      </c>
      <c r="L150" s="154">
        <f>BILINTERP(SailGribPolarFile!$A$1:$R$25,L$3,$D150)</f>
        <v>8.52</v>
      </c>
      <c r="M150" s="154">
        <f>BILINTERP(SailGribPolarFile!$A$1:$R$25,M$3,$D150)</f>
        <v>9.96</v>
      </c>
      <c r="N150" s="154">
        <f>BILINTERP(SailGribPolarFile!$A$1:$R$25,N$3,$D150)</f>
        <v>11.74</v>
      </c>
      <c r="O150" s="154">
        <f>BILINTERP(SailGribPolarFile!$A$1:$R$25,O$3,$D150)</f>
        <v>13.459999999999999</v>
      </c>
    </row>
    <row r="151" spans="4:15" ht="12.75">
      <c r="D151" s="148">
        <f t="shared" si="4"/>
        <v>147</v>
      </c>
      <c r="E151" s="154">
        <f>BILINTERP(SailGribPolarFile!$A$1:$R$25,E$3,$D151)</f>
        <v>2.75</v>
      </c>
      <c r="F151" s="154">
        <f>BILINTERP(SailGribPolarFile!$A$1:$R$25,F$3,$D151)</f>
        <v>4.08</v>
      </c>
      <c r="G151" s="154">
        <f>BILINTERP(SailGribPolarFile!$A$1:$R$25,G$3,$D151)</f>
        <v>5.21</v>
      </c>
      <c r="H151" s="154">
        <f>BILINTERP(SailGribPolarFile!$A$1:$R$25,H$3,$D151)</f>
        <v>6.15</v>
      </c>
      <c r="I151" s="154">
        <f>BILINTERP(SailGribPolarFile!$A$1:$R$25,I$3,$D151)</f>
        <v>6.72</v>
      </c>
      <c r="J151" s="154">
        <f>BILINTERP(SailGribPolarFile!$A$1:$R$25,J$3,$D151)</f>
        <v>7.1899999999999995</v>
      </c>
      <c r="K151" s="154">
        <f>BILINTERP(SailGribPolarFile!$A$1:$R$25,K$3,$D151)</f>
        <v>7.62</v>
      </c>
      <c r="L151" s="154">
        <f>BILINTERP(SailGribPolarFile!$A$1:$R$25,L$3,$D151)</f>
        <v>8.49</v>
      </c>
      <c r="M151" s="154">
        <f>BILINTERP(SailGribPolarFile!$A$1:$R$25,M$3,$D151)</f>
        <v>9.97</v>
      </c>
      <c r="N151" s="154">
        <f>BILINTERP(SailGribPolarFile!$A$1:$R$25,N$3,$D151)</f>
        <v>11.83</v>
      </c>
      <c r="O151" s="154">
        <f>BILINTERP(SailGribPolarFile!$A$1:$R$25,O$3,$D151)</f>
        <v>13.62</v>
      </c>
    </row>
    <row r="152" spans="4:15" ht="12.75">
      <c r="D152" s="148">
        <f t="shared" si="4"/>
        <v>148</v>
      </c>
      <c r="E152" s="154">
        <f>BILINTERP(SailGribPolarFile!$A$1:$R$25,E$3,$D152)</f>
        <v>2.7</v>
      </c>
      <c r="F152" s="154">
        <f>BILINTERP(SailGribPolarFile!$A$1:$R$25,F$3,$D152)</f>
        <v>4.02</v>
      </c>
      <c r="G152" s="154">
        <f>BILINTERP(SailGribPolarFile!$A$1:$R$25,G$3,$D152)</f>
        <v>5.14</v>
      </c>
      <c r="H152" s="154">
        <f>BILINTERP(SailGribPolarFile!$A$1:$R$25,H$3,$D152)</f>
        <v>6.1</v>
      </c>
      <c r="I152" s="154">
        <f>BILINTERP(SailGribPolarFile!$A$1:$R$25,I$3,$D152)</f>
        <v>6.68</v>
      </c>
      <c r="J152" s="154">
        <f>BILINTERP(SailGribPolarFile!$A$1:$R$25,J$3,$D152)</f>
        <v>7.16</v>
      </c>
      <c r="K152" s="154">
        <f>BILINTERP(SailGribPolarFile!$A$1:$R$25,K$3,$D152)</f>
        <v>7.58</v>
      </c>
      <c r="L152" s="154">
        <f>BILINTERP(SailGribPolarFile!$A$1:$R$25,L$3,$D152)</f>
        <v>8.46</v>
      </c>
      <c r="M152" s="154">
        <f>BILINTERP(SailGribPolarFile!$A$1:$R$25,M$3,$D152)</f>
        <v>9.98</v>
      </c>
      <c r="N152" s="154">
        <f>BILINTERP(SailGribPolarFile!$A$1:$R$25,N$3,$D152)</f>
        <v>11.92</v>
      </c>
      <c r="O152" s="154">
        <f>BILINTERP(SailGribPolarFile!$A$1:$R$25,O$3,$D152)</f>
        <v>13.78</v>
      </c>
    </row>
    <row r="153" spans="4:15" ht="12.75">
      <c r="D153" s="148">
        <f t="shared" si="4"/>
        <v>149</v>
      </c>
      <c r="E153" s="154">
        <f>BILINTERP(SailGribPolarFile!$A$1:$R$25,E$3,$D153)</f>
        <v>2.65</v>
      </c>
      <c r="F153" s="154">
        <f>BILINTERP(SailGribPolarFile!$A$1:$R$25,F$3,$D153)</f>
        <v>3.96</v>
      </c>
      <c r="G153" s="154">
        <f>BILINTERP(SailGribPolarFile!$A$1:$R$25,G$3,$D153)</f>
        <v>5.07</v>
      </c>
      <c r="H153" s="154">
        <f>BILINTERP(SailGribPolarFile!$A$1:$R$25,H$3,$D153)</f>
        <v>6.05</v>
      </c>
      <c r="I153" s="154">
        <f>BILINTERP(SailGribPolarFile!$A$1:$R$25,I$3,$D153)</f>
        <v>6.64</v>
      </c>
      <c r="J153" s="154">
        <f>BILINTERP(SailGribPolarFile!$A$1:$R$25,J$3,$D153)</f>
        <v>7.13</v>
      </c>
      <c r="K153" s="154">
        <f>BILINTERP(SailGribPolarFile!$A$1:$R$25,K$3,$D153)</f>
        <v>7.54</v>
      </c>
      <c r="L153" s="154">
        <f>BILINTERP(SailGribPolarFile!$A$1:$R$25,L$3,$D153)</f>
        <v>8.43</v>
      </c>
      <c r="M153" s="154">
        <f>BILINTERP(SailGribPolarFile!$A$1:$R$25,M$3,$D153)</f>
        <v>9.99</v>
      </c>
      <c r="N153" s="154">
        <f>BILINTERP(SailGribPolarFile!$A$1:$R$25,N$3,$D153)</f>
        <v>12.01</v>
      </c>
      <c r="O153" s="154">
        <f>BILINTERP(SailGribPolarFile!$A$1:$R$25,O$3,$D153)</f>
        <v>13.94</v>
      </c>
    </row>
    <row r="154" spans="4:15" ht="12.75">
      <c r="D154" s="148">
        <f t="shared" si="4"/>
        <v>150</v>
      </c>
      <c r="E154" s="154">
        <f>BILINTERP(SailGribPolarFile!$A$1:$R$25,E$3,$D154)</f>
        <v>2.6</v>
      </c>
      <c r="F154" s="154">
        <f>BILINTERP(SailGribPolarFile!$A$1:$R$25,F$3,$D154)</f>
        <v>3.9</v>
      </c>
      <c r="G154" s="154">
        <f>BILINTERP(SailGribPolarFile!$A$1:$R$25,G$3,$D154)</f>
        <v>5</v>
      </c>
      <c r="H154" s="154">
        <f>BILINTERP(SailGribPolarFile!$A$1:$R$25,H$3,$D154)</f>
        <v>6</v>
      </c>
      <c r="I154" s="154">
        <f>BILINTERP(SailGribPolarFile!$A$1:$R$25,I$3,$D154)</f>
        <v>6.6</v>
      </c>
      <c r="J154" s="154">
        <f>BILINTERP(SailGribPolarFile!$A$1:$R$25,J$3,$D154)</f>
        <v>7.1</v>
      </c>
      <c r="K154" s="154">
        <f>BILINTERP(SailGribPolarFile!$A$1:$R$25,K$3,$D154)</f>
        <v>7.5</v>
      </c>
      <c r="L154" s="154">
        <f>BILINTERP(SailGribPolarFile!$A$1:$R$25,L$3,$D154)</f>
        <v>8.4</v>
      </c>
      <c r="M154" s="154">
        <f>BILINTERP(SailGribPolarFile!$A$1:$R$25,M$3,$D154)</f>
        <v>10</v>
      </c>
      <c r="N154" s="154">
        <f>BILINTERP(SailGribPolarFile!$A$1:$R$25,N$3,$D154)</f>
        <v>12.1</v>
      </c>
      <c r="O154" s="154">
        <f>BILINTERP(SailGribPolarFile!$A$1:$R$25,O$3,$D154)</f>
        <v>14.1</v>
      </c>
    </row>
    <row r="155" spans="4:15" ht="12.75">
      <c r="D155" s="148">
        <f t="shared" si="4"/>
        <v>151</v>
      </c>
      <c r="E155" s="154">
        <f>BILINTERP(SailGribPolarFile!$A$1:$R$25,E$3,$D155)</f>
        <v>2.57</v>
      </c>
      <c r="F155" s="154">
        <f>BILINTERP(SailGribPolarFile!$A$1:$R$25,F$3,$D155)</f>
        <v>3.85</v>
      </c>
      <c r="G155" s="154">
        <f>BILINTERP(SailGribPolarFile!$A$1:$R$25,G$3,$D155)</f>
        <v>4.95</v>
      </c>
      <c r="H155" s="154">
        <f>BILINTERP(SailGribPolarFile!$A$1:$R$25,H$3,$D155)</f>
        <v>5.95</v>
      </c>
      <c r="I155" s="154">
        <f>BILINTERP(SailGribPolarFile!$A$1:$R$25,I$3,$D155)</f>
        <v>6.569999999999999</v>
      </c>
      <c r="J155" s="154">
        <f>BILINTERP(SailGribPolarFile!$A$1:$R$25,J$3,$D155)</f>
        <v>7.069999999999999</v>
      </c>
      <c r="K155" s="154">
        <f>BILINTERP(SailGribPolarFile!$A$1:$R$25,K$3,$D155)</f>
        <v>7.4799999999999995</v>
      </c>
      <c r="L155" s="154">
        <f>BILINTERP(SailGribPolarFile!$A$1:$R$25,L$3,$D155)</f>
        <v>8.370000000000001</v>
      </c>
      <c r="M155" s="154">
        <f>BILINTERP(SailGribPolarFile!$A$1:$R$25,M$3,$D155)</f>
        <v>9.95</v>
      </c>
      <c r="N155" s="154">
        <f>BILINTERP(SailGribPolarFile!$A$1:$R$25,N$3,$D155)</f>
        <v>12.049999999999999</v>
      </c>
      <c r="O155" s="154">
        <f>BILINTERP(SailGribPolarFile!$A$1:$R$25,O$3,$D155)</f>
        <v>14.12</v>
      </c>
    </row>
    <row r="156" spans="4:15" ht="12.75">
      <c r="D156" s="148">
        <f t="shared" si="4"/>
        <v>152</v>
      </c>
      <c r="E156" s="154">
        <f>BILINTERP(SailGribPolarFile!$A$1:$R$25,E$3,$D156)</f>
        <v>2.54</v>
      </c>
      <c r="F156" s="154">
        <f>BILINTERP(SailGribPolarFile!$A$1:$R$25,F$3,$D156)</f>
        <v>3.8</v>
      </c>
      <c r="G156" s="154">
        <f>BILINTERP(SailGribPolarFile!$A$1:$R$25,G$3,$D156)</f>
        <v>4.9</v>
      </c>
      <c r="H156" s="154">
        <f>BILINTERP(SailGribPolarFile!$A$1:$R$25,H$3,$D156)</f>
        <v>5.9</v>
      </c>
      <c r="I156" s="154">
        <f>BILINTERP(SailGribPolarFile!$A$1:$R$25,I$3,$D156)</f>
        <v>6.54</v>
      </c>
      <c r="J156" s="154">
        <f>BILINTERP(SailGribPolarFile!$A$1:$R$25,J$3,$D156)</f>
        <v>7.04</v>
      </c>
      <c r="K156" s="154">
        <f>BILINTERP(SailGribPolarFile!$A$1:$R$25,K$3,$D156)</f>
        <v>7.46</v>
      </c>
      <c r="L156" s="154">
        <f>BILINTERP(SailGribPolarFile!$A$1:$R$25,L$3,$D156)</f>
        <v>8.34</v>
      </c>
      <c r="M156" s="154">
        <f>BILINTERP(SailGribPolarFile!$A$1:$R$25,M$3,$D156)</f>
        <v>9.9</v>
      </c>
      <c r="N156" s="154">
        <f>BILINTERP(SailGribPolarFile!$A$1:$R$25,N$3,$D156)</f>
        <v>12</v>
      </c>
      <c r="O156" s="154">
        <f>BILINTERP(SailGribPolarFile!$A$1:$R$25,O$3,$D156)</f>
        <v>14.14</v>
      </c>
    </row>
    <row r="157" spans="4:15" ht="12.75">
      <c r="D157" s="148">
        <f t="shared" si="4"/>
        <v>153</v>
      </c>
      <c r="E157" s="154">
        <f>BILINTERP(SailGribPolarFile!$A$1:$R$25,E$3,$D157)</f>
        <v>2.5100000000000002</v>
      </c>
      <c r="F157" s="154">
        <f>BILINTERP(SailGribPolarFile!$A$1:$R$25,F$3,$D157)</f>
        <v>3.75</v>
      </c>
      <c r="G157" s="154">
        <f>BILINTERP(SailGribPolarFile!$A$1:$R$25,G$3,$D157)</f>
        <v>4.85</v>
      </c>
      <c r="H157" s="154">
        <f>BILINTERP(SailGribPolarFile!$A$1:$R$25,H$3,$D157)</f>
        <v>5.85</v>
      </c>
      <c r="I157" s="154">
        <f>BILINTERP(SailGribPolarFile!$A$1:$R$25,I$3,$D157)</f>
        <v>6.51</v>
      </c>
      <c r="J157" s="154">
        <f>BILINTERP(SailGribPolarFile!$A$1:$R$25,J$3,$D157)</f>
        <v>7.01</v>
      </c>
      <c r="K157" s="154">
        <f>BILINTERP(SailGribPolarFile!$A$1:$R$25,K$3,$D157)</f>
        <v>7.44</v>
      </c>
      <c r="L157" s="154">
        <f>BILINTERP(SailGribPolarFile!$A$1:$R$25,L$3,$D157)</f>
        <v>8.31</v>
      </c>
      <c r="M157" s="154">
        <f>BILINTERP(SailGribPolarFile!$A$1:$R$25,M$3,$D157)</f>
        <v>9.85</v>
      </c>
      <c r="N157" s="154">
        <f>BILINTERP(SailGribPolarFile!$A$1:$R$25,N$3,$D157)</f>
        <v>11.95</v>
      </c>
      <c r="O157" s="154">
        <f>BILINTERP(SailGribPolarFile!$A$1:$R$25,O$3,$D157)</f>
        <v>14.16</v>
      </c>
    </row>
    <row r="158" spans="4:15" ht="12.75">
      <c r="D158" s="148">
        <f t="shared" si="4"/>
        <v>154</v>
      </c>
      <c r="E158" s="154">
        <f>BILINTERP(SailGribPolarFile!$A$1:$R$25,E$3,$D158)</f>
        <v>2.48</v>
      </c>
      <c r="F158" s="154">
        <f>BILINTERP(SailGribPolarFile!$A$1:$R$25,F$3,$D158)</f>
        <v>3.6999999999999997</v>
      </c>
      <c r="G158" s="154">
        <f>BILINTERP(SailGribPolarFile!$A$1:$R$25,G$3,$D158)</f>
        <v>4.8</v>
      </c>
      <c r="H158" s="154">
        <f>BILINTERP(SailGribPolarFile!$A$1:$R$25,H$3,$D158)</f>
        <v>5.8</v>
      </c>
      <c r="I158" s="154">
        <f>BILINTERP(SailGribPolarFile!$A$1:$R$25,I$3,$D158)</f>
        <v>6.4799999999999995</v>
      </c>
      <c r="J158" s="154">
        <f>BILINTERP(SailGribPolarFile!$A$1:$R$25,J$3,$D158)</f>
        <v>6.9799999999999995</v>
      </c>
      <c r="K158" s="154">
        <f>BILINTERP(SailGribPolarFile!$A$1:$R$25,K$3,$D158)</f>
        <v>7.42</v>
      </c>
      <c r="L158" s="154">
        <f>BILINTERP(SailGribPolarFile!$A$1:$R$25,L$3,$D158)</f>
        <v>8.28</v>
      </c>
      <c r="M158" s="154">
        <f>BILINTERP(SailGribPolarFile!$A$1:$R$25,M$3,$D158)</f>
        <v>9.8</v>
      </c>
      <c r="N158" s="154">
        <f>BILINTERP(SailGribPolarFile!$A$1:$R$25,N$3,$D158)</f>
        <v>11.9</v>
      </c>
      <c r="O158" s="154">
        <f>BILINTERP(SailGribPolarFile!$A$1:$R$25,O$3,$D158)</f>
        <v>14.18</v>
      </c>
    </row>
    <row r="159" spans="4:15" ht="12.75">
      <c r="D159" s="148">
        <f t="shared" si="4"/>
        <v>155</v>
      </c>
      <c r="E159" s="154">
        <f>BILINTERP(SailGribPolarFile!$A$1:$R$25,E$3,$D159)</f>
        <v>2.45</v>
      </c>
      <c r="F159" s="154">
        <f>BILINTERP(SailGribPolarFile!$A$1:$R$25,F$3,$D159)</f>
        <v>3.65</v>
      </c>
      <c r="G159" s="154">
        <f>BILINTERP(SailGribPolarFile!$A$1:$R$25,G$3,$D159)</f>
        <v>4.75</v>
      </c>
      <c r="H159" s="154">
        <f>BILINTERP(SailGribPolarFile!$A$1:$R$25,H$3,$D159)</f>
        <v>5.75</v>
      </c>
      <c r="I159" s="154">
        <f>BILINTERP(SailGribPolarFile!$A$1:$R$25,I$3,$D159)</f>
        <v>6.449999999999999</v>
      </c>
      <c r="J159" s="154">
        <f>BILINTERP(SailGribPolarFile!$A$1:$R$25,J$3,$D159)</f>
        <v>6.949999999999999</v>
      </c>
      <c r="K159" s="154">
        <f>BILINTERP(SailGribPolarFile!$A$1:$R$25,K$3,$D159)</f>
        <v>7.4</v>
      </c>
      <c r="L159" s="154">
        <f>BILINTERP(SailGribPolarFile!$A$1:$R$25,L$3,$D159)</f>
        <v>8.25</v>
      </c>
      <c r="M159" s="154">
        <f>BILINTERP(SailGribPolarFile!$A$1:$R$25,M$3,$D159)</f>
        <v>9.75</v>
      </c>
      <c r="N159" s="154">
        <f>BILINTERP(SailGribPolarFile!$A$1:$R$25,N$3,$D159)</f>
        <v>11.85</v>
      </c>
      <c r="O159" s="154">
        <f>BILINTERP(SailGribPolarFile!$A$1:$R$25,O$3,$D159)</f>
        <v>14.2</v>
      </c>
    </row>
    <row r="160" spans="4:15" ht="12.75">
      <c r="D160" s="148">
        <f t="shared" si="4"/>
        <v>156</v>
      </c>
      <c r="E160" s="154">
        <f>BILINTERP(SailGribPolarFile!$A$1:$R$25,E$3,$D160)</f>
        <v>2.42</v>
      </c>
      <c r="F160" s="154">
        <f>BILINTERP(SailGribPolarFile!$A$1:$R$25,F$3,$D160)</f>
        <v>3.6</v>
      </c>
      <c r="G160" s="154">
        <f>BILINTERP(SailGribPolarFile!$A$1:$R$25,G$3,$D160)</f>
        <v>4.7</v>
      </c>
      <c r="H160" s="154">
        <f>BILINTERP(SailGribPolarFile!$A$1:$R$25,H$3,$D160)</f>
        <v>5.7</v>
      </c>
      <c r="I160" s="154">
        <f>BILINTERP(SailGribPolarFile!$A$1:$R$25,I$3,$D160)</f>
        <v>6.42</v>
      </c>
      <c r="J160" s="154">
        <f>BILINTERP(SailGribPolarFile!$A$1:$R$25,J$3,$D160)</f>
        <v>6.92</v>
      </c>
      <c r="K160" s="154">
        <f>BILINTERP(SailGribPolarFile!$A$1:$R$25,K$3,$D160)</f>
        <v>7.38</v>
      </c>
      <c r="L160" s="154">
        <f>BILINTERP(SailGribPolarFile!$A$1:$R$25,L$3,$D160)</f>
        <v>8.22</v>
      </c>
      <c r="M160" s="154">
        <f>BILINTERP(SailGribPolarFile!$A$1:$R$25,M$3,$D160)</f>
        <v>9.7</v>
      </c>
      <c r="N160" s="154">
        <f>BILINTERP(SailGribPolarFile!$A$1:$R$25,N$3,$D160)</f>
        <v>11.799999999999999</v>
      </c>
      <c r="O160" s="154">
        <f>BILINTERP(SailGribPolarFile!$A$1:$R$25,O$3,$D160)</f>
        <v>14.22</v>
      </c>
    </row>
    <row r="161" spans="4:15" ht="12.75">
      <c r="D161" s="148">
        <f t="shared" si="4"/>
        <v>157</v>
      </c>
      <c r="E161" s="154">
        <f>BILINTERP(SailGribPolarFile!$A$1:$R$25,E$3,$D161)</f>
        <v>2.39</v>
      </c>
      <c r="F161" s="154">
        <f>BILINTERP(SailGribPolarFile!$A$1:$R$25,F$3,$D161)</f>
        <v>3.55</v>
      </c>
      <c r="G161" s="154">
        <f>BILINTERP(SailGribPolarFile!$A$1:$R$25,G$3,$D161)</f>
        <v>4.65</v>
      </c>
      <c r="H161" s="154">
        <f>BILINTERP(SailGribPolarFile!$A$1:$R$25,H$3,$D161)</f>
        <v>5.65</v>
      </c>
      <c r="I161" s="154">
        <f>BILINTERP(SailGribPolarFile!$A$1:$R$25,I$3,$D161)</f>
        <v>6.39</v>
      </c>
      <c r="J161" s="154">
        <f>BILINTERP(SailGribPolarFile!$A$1:$R$25,J$3,$D161)</f>
        <v>6.89</v>
      </c>
      <c r="K161" s="154">
        <f>BILINTERP(SailGribPolarFile!$A$1:$R$25,K$3,$D161)</f>
        <v>7.36</v>
      </c>
      <c r="L161" s="154">
        <f>BILINTERP(SailGribPolarFile!$A$1:$R$25,L$3,$D161)</f>
        <v>8.19</v>
      </c>
      <c r="M161" s="154">
        <f>BILINTERP(SailGribPolarFile!$A$1:$R$25,M$3,$D161)</f>
        <v>9.65</v>
      </c>
      <c r="N161" s="154">
        <f>BILINTERP(SailGribPolarFile!$A$1:$R$25,N$3,$D161)</f>
        <v>11.75</v>
      </c>
      <c r="O161" s="154">
        <f>BILINTERP(SailGribPolarFile!$A$1:$R$25,O$3,$D161)</f>
        <v>14.24</v>
      </c>
    </row>
    <row r="162" spans="4:15" ht="12.75">
      <c r="D162" s="148">
        <f t="shared" si="4"/>
        <v>158</v>
      </c>
      <c r="E162" s="154">
        <f>BILINTERP(SailGribPolarFile!$A$1:$R$25,E$3,$D162)</f>
        <v>2.36</v>
      </c>
      <c r="F162" s="154">
        <f>BILINTERP(SailGribPolarFile!$A$1:$R$25,F$3,$D162)</f>
        <v>3.5</v>
      </c>
      <c r="G162" s="154">
        <f>BILINTERP(SailGribPolarFile!$A$1:$R$25,G$3,$D162)</f>
        <v>4.6</v>
      </c>
      <c r="H162" s="154">
        <f>BILINTERP(SailGribPolarFile!$A$1:$R$25,H$3,$D162)</f>
        <v>5.6</v>
      </c>
      <c r="I162" s="154">
        <f>BILINTERP(SailGribPolarFile!$A$1:$R$25,I$3,$D162)</f>
        <v>6.359999999999999</v>
      </c>
      <c r="J162" s="154">
        <f>BILINTERP(SailGribPolarFile!$A$1:$R$25,J$3,$D162)</f>
        <v>6.859999999999999</v>
      </c>
      <c r="K162" s="154">
        <f>BILINTERP(SailGribPolarFile!$A$1:$R$25,K$3,$D162)</f>
        <v>7.34</v>
      </c>
      <c r="L162" s="154">
        <f>BILINTERP(SailGribPolarFile!$A$1:$R$25,L$3,$D162)</f>
        <v>8.16</v>
      </c>
      <c r="M162" s="154">
        <f>BILINTERP(SailGribPolarFile!$A$1:$R$25,M$3,$D162)</f>
        <v>9.6</v>
      </c>
      <c r="N162" s="154">
        <f>BILINTERP(SailGribPolarFile!$A$1:$R$25,N$3,$D162)</f>
        <v>11.7</v>
      </c>
      <c r="O162" s="154">
        <f>BILINTERP(SailGribPolarFile!$A$1:$R$25,O$3,$D162)</f>
        <v>14.26</v>
      </c>
    </row>
    <row r="163" spans="4:15" ht="12.75">
      <c r="D163" s="148">
        <f t="shared" si="4"/>
        <v>159</v>
      </c>
      <c r="E163" s="154">
        <f>BILINTERP(SailGribPolarFile!$A$1:$R$25,E$3,$D163)</f>
        <v>2.3299999999999996</v>
      </c>
      <c r="F163" s="154">
        <f>BILINTERP(SailGribPolarFile!$A$1:$R$25,F$3,$D163)</f>
        <v>3.4499999999999997</v>
      </c>
      <c r="G163" s="154">
        <f>BILINTERP(SailGribPolarFile!$A$1:$R$25,G$3,$D163)</f>
        <v>4.55</v>
      </c>
      <c r="H163" s="154">
        <f>BILINTERP(SailGribPolarFile!$A$1:$R$25,H$3,$D163)</f>
        <v>5.55</v>
      </c>
      <c r="I163" s="154">
        <f>BILINTERP(SailGribPolarFile!$A$1:$R$25,I$3,$D163)</f>
        <v>6.33</v>
      </c>
      <c r="J163" s="154">
        <f>BILINTERP(SailGribPolarFile!$A$1:$R$25,J$3,$D163)</f>
        <v>6.83</v>
      </c>
      <c r="K163" s="154">
        <f>BILINTERP(SailGribPolarFile!$A$1:$R$25,K$3,$D163)</f>
        <v>7.319999999999999</v>
      </c>
      <c r="L163" s="154">
        <f>BILINTERP(SailGribPolarFile!$A$1:$R$25,L$3,$D163)</f>
        <v>8.129999999999999</v>
      </c>
      <c r="M163" s="154">
        <f>BILINTERP(SailGribPolarFile!$A$1:$R$25,M$3,$D163)</f>
        <v>9.55</v>
      </c>
      <c r="N163" s="154">
        <f>BILINTERP(SailGribPolarFile!$A$1:$R$25,N$3,$D163)</f>
        <v>11.65</v>
      </c>
      <c r="O163" s="154">
        <f>BILINTERP(SailGribPolarFile!$A$1:$R$25,O$3,$D163)</f>
        <v>14.280000000000001</v>
      </c>
    </row>
    <row r="164" spans="4:15" ht="12.75">
      <c r="D164" s="148">
        <f t="shared" si="4"/>
        <v>160</v>
      </c>
      <c r="E164" s="154">
        <f>BILINTERP(SailGribPolarFile!$A$1:$R$25,E$3,$D164)</f>
        <v>2.3</v>
      </c>
      <c r="F164" s="154">
        <f>BILINTERP(SailGribPolarFile!$A$1:$R$25,F$3,$D164)</f>
        <v>3.4</v>
      </c>
      <c r="G164" s="154">
        <f>BILINTERP(SailGribPolarFile!$A$1:$R$25,G$3,$D164)</f>
        <v>4.5</v>
      </c>
      <c r="H164" s="154">
        <f>BILINTERP(SailGribPolarFile!$A$1:$R$25,H$3,$D164)</f>
        <v>5.5</v>
      </c>
      <c r="I164" s="154">
        <f>BILINTERP(SailGribPolarFile!$A$1:$R$25,I$3,$D164)</f>
        <v>6.3</v>
      </c>
      <c r="J164" s="154">
        <f>BILINTERP(SailGribPolarFile!$A$1:$R$25,J$3,$D164)</f>
        <v>6.8</v>
      </c>
      <c r="K164" s="154">
        <f>BILINTERP(SailGribPolarFile!$A$1:$R$25,K$3,$D164)</f>
        <v>7.3</v>
      </c>
      <c r="L164" s="154">
        <f>BILINTERP(SailGribPolarFile!$A$1:$R$25,L$3,$D164)</f>
        <v>8.1</v>
      </c>
      <c r="M164" s="154">
        <f>BILINTERP(SailGribPolarFile!$A$1:$R$25,M$3,$D164)</f>
        <v>9.5</v>
      </c>
      <c r="N164" s="154">
        <f>BILINTERP(SailGribPolarFile!$A$1:$R$25,N$3,$D164)</f>
        <v>11.6</v>
      </c>
      <c r="O164" s="154">
        <f>BILINTERP(SailGribPolarFile!$A$1:$R$25,O$3,$D164)</f>
        <v>14.3</v>
      </c>
    </row>
    <row r="165" spans="4:15" ht="12.75">
      <c r="D165" s="148">
        <f t="shared" si="4"/>
        <v>161</v>
      </c>
      <c r="E165" s="154">
        <f>BILINTERP(SailGribPolarFile!$A$1:$R$25,E$3,$D165)</f>
        <v>2.28</v>
      </c>
      <c r="F165" s="154">
        <f>BILINTERP(SailGribPolarFile!$A$1:$R$25,F$3,$D165)</f>
        <v>3.37</v>
      </c>
      <c r="G165" s="154">
        <f>BILINTERP(SailGribPolarFile!$A$1:$R$25,G$3,$D165)</f>
        <v>4.46</v>
      </c>
      <c r="H165" s="154">
        <f>BILINTERP(SailGribPolarFile!$A$1:$R$25,H$3,$D165)</f>
        <v>5.46</v>
      </c>
      <c r="I165" s="154">
        <f>BILINTERP(SailGribPolarFile!$A$1:$R$25,I$3,$D165)</f>
        <v>6.26</v>
      </c>
      <c r="J165" s="154">
        <f>BILINTERP(SailGribPolarFile!$A$1:$R$25,J$3,$D165)</f>
        <v>6.779999999999999</v>
      </c>
      <c r="K165" s="154">
        <f>BILINTERP(SailGribPolarFile!$A$1:$R$25,K$3,$D165)</f>
        <v>7.27</v>
      </c>
      <c r="L165" s="154">
        <f>BILINTERP(SailGribPolarFile!$A$1:$R$25,L$3,$D165)</f>
        <v>8.07</v>
      </c>
      <c r="M165" s="154">
        <f>BILINTERP(SailGribPolarFile!$A$1:$R$25,M$3,$D165)</f>
        <v>9.45</v>
      </c>
      <c r="N165" s="154">
        <f>BILINTERP(SailGribPolarFile!$A$1:$R$25,N$3,$D165)</f>
        <v>11.52</v>
      </c>
      <c r="O165" s="154">
        <f>BILINTERP(SailGribPolarFile!$A$1:$R$25,O$3,$D165)</f>
        <v>14.190000000000001</v>
      </c>
    </row>
    <row r="166" spans="4:15" ht="12.75">
      <c r="D166" s="148">
        <f t="shared" si="4"/>
        <v>162</v>
      </c>
      <c r="E166" s="154">
        <f>BILINTERP(SailGribPolarFile!$A$1:$R$25,E$3,$D166)</f>
        <v>2.26</v>
      </c>
      <c r="F166" s="154">
        <f>BILINTERP(SailGribPolarFile!$A$1:$R$25,F$3,$D166)</f>
        <v>3.34</v>
      </c>
      <c r="G166" s="154">
        <f>BILINTERP(SailGribPolarFile!$A$1:$R$25,G$3,$D166)</f>
        <v>4.42</v>
      </c>
      <c r="H166" s="154">
        <f>BILINTERP(SailGribPolarFile!$A$1:$R$25,H$3,$D166)</f>
        <v>5.42</v>
      </c>
      <c r="I166" s="154">
        <f>BILINTERP(SailGribPolarFile!$A$1:$R$25,I$3,$D166)</f>
        <v>6.22</v>
      </c>
      <c r="J166" s="154">
        <f>BILINTERP(SailGribPolarFile!$A$1:$R$25,J$3,$D166)</f>
        <v>6.76</v>
      </c>
      <c r="K166" s="154">
        <f>BILINTERP(SailGribPolarFile!$A$1:$R$25,K$3,$D166)</f>
        <v>7.24</v>
      </c>
      <c r="L166" s="154">
        <f>BILINTERP(SailGribPolarFile!$A$1:$R$25,L$3,$D166)</f>
        <v>8.04</v>
      </c>
      <c r="M166" s="154">
        <f>BILINTERP(SailGribPolarFile!$A$1:$R$25,M$3,$D166)</f>
        <v>9.4</v>
      </c>
      <c r="N166" s="154">
        <f>BILINTERP(SailGribPolarFile!$A$1:$R$25,N$3,$D166)</f>
        <v>11.44</v>
      </c>
      <c r="O166" s="154">
        <f>BILINTERP(SailGribPolarFile!$A$1:$R$25,O$3,$D166)</f>
        <v>14.08</v>
      </c>
    </row>
    <row r="167" spans="4:15" ht="12.75">
      <c r="D167" s="148">
        <f t="shared" si="4"/>
        <v>163</v>
      </c>
      <c r="E167" s="154">
        <f>BILINTERP(SailGribPolarFile!$A$1:$R$25,E$3,$D167)</f>
        <v>2.2399999999999998</v>
      </c>
      <c r="F167" s="154">
        <f>BILINTERP(SailGribPolarFile!$A$1:$R$25,F$3,$D167)</f>
        <v>3.31</v>
      </c>
      <c r="G167" s="154">
        <f>BILINTERP(SailGribPolarFile!$A$1:$R$25,G$3,$D167)</f>
        <v>4.38</v>
      </c>
      <c r="H167" s="154">
        <f>BILINTERP(SailGribPolarFile!$A$1:$R$25,H$3,$D167)</f>
        <v>5.38</v>
      </c>
      <c r="I167" s="154">
        <f>BILINTERP(SailGribPolarFile!$A$1:$R$25,I$3,$D167)</f>
        <v>6.18</v>
      </c>
      <c r="J167" s="154">
        <f>BILINTERP(SailGribPolarFile!$A$1:$R$25,J$3,$D167)</f>
        <v>6.74</v>
      </c>
      <c r="K167" s="154">
        <f>BILINTERP(SailGribPolarFile!$A$1:$R$25,K$3,$D167)</f>
        <v>7.21</v>
      </c>
      <c r="L167" s="154">
        <f>BILINTERP(SailGribPolarFile!$A$1:$R$25,L$3,$D167)</f>
        <v>8.01</v>
      </c>
      <c r="M167" s="154">
        <f>BILINTERP(SailGribPolarFile!$A$1:$R$25,M$3,$D167)</f>
        <v>9.35</v>
      </c>
      <c r="N167" s="154">
        <f>BILINTERP(SailGribPolarFile!$A$1:$R$25,N$3,$D167)</f>
        <v>11.36</v>
      </c>
      <c r="O167" s="154">
        <f>BILINTERP(SailGribPolarFile!$A$1:$R$25,O$3,$D167)</f>
        <v>13.97</v>
      </c>
    </row>
    <row r="168" spans="4:15" ht="12.75">
      <c r="D168" s="148">
        <f t="shared" si="4"/>
        <v>164</v>
      </c>
      <c r="E168" s="154">
        <f>BILINTERP(SailGribPolarFile!$A$1:$R$25,E$3,$D168)</f>
        <v>2.2199999999999998</v>
      </c>
      <c r="F168" s="154">
        <f>BILINTERP(SailGribPolarFile!$A$1:$R$25,F$3,$D168)</f>
        <v>3.28</v>
      </c>
      <c r="G168" s="154">
        <f>BILINTERP(SailGribPolarFile!$A$1:$R$25,G$3,$D168)</f>
        <v>4.34</v>
      </c>
      <c r="H168" s="154">
        <f>BILINTERP(SailGribPolarFile!$A$1:$R$25,H$3,$D168)</f>
        <v>5.34</v>
      </c>
      <c r="I168" s="154">
        <f>BILINTERP(SailGribPolarFile!$A$1:$R$25,I$3,$D168)</f>
        <v>6.14</v>
      </c>
      <c r="J168" s="154">
        <f>BILINTERP(SailGribPolarFile!$A$1:$R$25,J$3,$D168)</f>
        <v>6.72</v>
      </c>
      <c r="K168" s="154">
        <f>BILINTERP(SailGribPolarFile!$A$1:$R$25,K$3,$D168)</f>
        <v>7.18</v>
      </c>
      <c r="L168" s="154">
        <f>BILINTERP(SailGribPolarFile!$A$1:$R$25,L$3,$D168)</f>
        <v>7.9799999999999995</v>
      </c>
      <c r="M168" s="154">
        <f>BILINTERP(SailGribPolarFile!$A$1:$R$25,M$3,$D168)</f>
        <v>9.3</v>
      </c>
      <c r="N168" s="154">
        <f>BILINTERP(SailGribPolarFile!$A$1:$R$25,N$3,$D168)</f>
        <v>11.28</v>
      </c>
      <c r="O168" s="154">
        <f>BILINTERP(SailGribPolarFile!$A$1:$R$25,O$3,$D168)</f>
        <v>13.86</v>
      </c>
    </row>
    <row r="169" spans="4:15" ht="12.75">
      <c r="D169" s="148">
        <f t="shared" si="4"/>
        <v>165</v>
      </c>
      <c r="E169" s="154">
        <f>BILINTERP(SailGribPolarFile!$A$1:$R$25,E$3,$D169)</f>
        <v>2.2</v>
      </c>
      <c r="F169" s="154">
        <f>BILINTERP(SailGribPolarFile!$A$1:$R$25,F$3,$D169)</f>
        <v>3.25</v>
      </c>
      <c r="G169" s="154">
        <f>BILINTERP(SailGribPolarFile!$A$1:$R$25,G$3,$D169)</f>
        <v>4.3</v>
      </c>
      <c r="H169" s="154">
        <f>BILINTERP(SailGribPolarFile!$A$1:$R$25,H$3,$D169)</f>
        <v>5.3</v>
      </c>
      <c r="I169" s="154">
        <f>BILINTERP(SailGribPolarFile!$A$1:$R$25,I$3,$D169)</f>
        <v>6.1</v>
      </c>
      <c r="J169" s="154">
        <f>BILINTERP(SailGribPolarFile!$A$1:$R$25,J$3,$D169)</f>
        <v>6.699999999999999</v>
      </c>
      <c r="K169" s="154">
        <f>BILINTERP(SailGribPolarFile!$A$1:$R$25,K$3,$D169)</f>
        <v>7.15</v>
      </c>
      <c r="L169" s="154">
        <f>BILINTERP(SailGribPolarFile!$A$1:$R$25,L$3,$D169)</f>
        <v>7.949999999999999</v>
      </c>
      <c r="M169" s="154">
        <f>BILINTERP(SailGribPolarFile!$A$1:$R$25,M$3,$D169)</f>
        <v>9.25</v>
      </c>
      <c r="N169" s="154">
        <f>BILINTERP(SailGribPolarFile!$A$1:$R$25,N$3,$D169)</f>
        <v>11.2</v>
      </c>
      <c r="O169" s="154">
        <f>BILINTERP(SailGribPolarFile!$A$1:$R$25,O$3,$D169)</f>
        <v>13.75</v>
      </c>
    </row>
    <row r="170" spans="4:15" ht="12.75">
      <c r="D170" s="148">
        <f t="shared" si="4"/>
        <v>166</v>
      </c>
      <c r="E170" s="154">
        <f>BILINTERP(SailGribPolarFile!$A$1:$R$25,E$3,$D170)</f>
        <v>2.18</v>
      </c>
      <c r="F170" s="154">
        <f>BILINTERP(SailGribPolarFile!$A$1:$R$25,F$3,$D170)</f>
        <v>3.22</v>
      </c>
      <c r="G170" s="154">
        <f>BILINTERP(SailGribPolarFile!$A$1:$R$25,G$3,$D170)</f>
        <v>4.26</v>
      </c>
      <c r="H170" s="154">
        <f>BILINTERP(SailGribPolarFile!$A$1:$R$25,H$3,$D170)</f>
        <v>5.26</v>
      </c>
      <c r="I170" s="154">
        <f>BILINTERP(SailGribPolarFile!$A$1:$R$25,I$3,$D170)</f>
        <v>6.0600000000000005</v>
      </c>
      <c r="J170" s="154">
        <f>BILINTERP(SailGribPolarFile!$A$1:$R$25,J$3,$D170)</f>
        <v>6.68</v>
      </c>
      <c r="K170" s="154">
        <f>BILINTERP(SailGribPolarFile!$A$1:$R$25,K$3,$D170)</f>
        <v>7.12</v>
      </c>
      <c r="L170" s="154">
        <f>BILINTERP(SailGribPolarFile!$A$1:$R$25,L$3,$D170)</f>
        <v>7.92</v>
      </c>
      <c r="M170" s="154">
        <f>BILINTERP(SailGribPolarFile!$A$1:$R$25,M$3,$D170)</f>
        <v>9.2</v>
      </c>
      <c r="N170" s="154">
        <f>BILINTERP(SailGribPolarFile!$A$1:$R$25,N$3,$D170)</f>
        <v>11.120000000000001</v>
      </c>
      <c r="O170" s="154">
        <f>BILINTERP(SailGribPolarFile!$A$1:$R$25,O$3,$D170)</f>
        <v>13.64</v>
      </c>
    </row>
    <row r="171" spans="4:15" ht="12.75">
      <c r="D171" s="148">
        <f t="shared" si="4"/>
        <v>167</v>
      </c>
      <c r="E171" s="154">
        <f>BILINTERP(SailGribPolarFile!$A$1:$R$25,E$3,$D171)</f>
        <v>2.16</v>
      </c>
      <c r="F171" s="154">
        <f>BILINTERP(SailGribPolarFile!$A$1:$R$25,F$3,$D171)</f>
        <v>3.19</v>
      </c>
      <c r="G171" s="154">
        <f>BILINTERP(SailGribPolarFile!$A$1:$R$25,G$3,$D171)</f>
        <v>4.22</v>
      </c>
      <c r="H171" s="154">
        <f>BILINTERP(SailGribPolarFile!$A$1:$R$25,H$3,$D171)</f>
        <v>5.22</v>
      </c>
      <c r="I171" s="154">
        <f>BILINTERP(SailGribPolarFile!$A$1:$R$25,I$3,$D171)</f>
        <v>6.0200000000000005</v>
      </c>
      <c r="J171" s="154">
        <f>BILINTERP(SailGribPolarFile!$A$1:$R$25,J$3,$D171)</f>
        <v>6.66</v>
      </c>
      <c r="K171" s="154">
        <f>BILINTERP(SailGribPolarFile!$A$1:$R$25,K$3,$D171)</f>
        <v>7.09</v>
      </c>
      <c r="L171" s="154">
        <f>BILINTERP(SailGribPolarFile!$A$1:$R$25,L$3,$D171)</f>
        <v>7.89</v>
      </c>
      <c r="M171" s="154">
        <f>BILINTERP(SailGribPolarFile!$A$1:$R$25,M$3,$D171)</f>
        <v>9.15</v>
      </c>
      <c r="N171" s="154">
        <f>BILINTERP(SailGribPolarFile!$A$1:$R$25,N$3,$D171)</f>
        <v>11.040000000000001</v>
      </c>
      <c r="O171" s="154">
        <f>BILINTERP(SailGribPolarFile!$A$1:$R$25,O$3,$D171)</f>
        <v>13.53</v>
      </c>
    </row>
    <row r="172" spans="4:15" ht="12.75">
      <c r="D172" s="148">
        <f t="shared" si="4"/>
        <v>168</v>
      </c>
      <c r="E172" s="154">
        <f>BILINTERP(SailGribPolarFile!$A$1:$R$25,E$3,$D172)</f>
        <v>2.14</v>
      </c>
      <c r="F172" s="154">
        <f>BILINTERP(SailGribPolarFile!$A$1:$R$25,F$3,$D172)</f>
        <v>3.16</v>
      </c>
      <c r="G172" s="154">
        <f>BILINTERP(SailGribPolarFile!$A$1:$R$25,G$3,$D172)</f>
        <v>4.18</v>
      </c>
      <c r="H172" s="154">
        <f>BILINTERP(SailGribPolarFile!$A$1:$R$25,H$3,$D172)</f>
        <v>5.18</v>
      </c>
      <c r="I172" s="154">
        <f>BILINTERP(SailGribPolarFile!$A$1:$R$25,I$3,$D172)</f>
        <v>5.98</v>
      </c>
      <c r="J172" s="154">
        <f>BILINTERP(SailGribPolarFile!$A$1:$R$25,J$3,$D172)</f>
        <v>6.64</v>
      </c>
      <c r="K172" s="154">
        <f>BILINTERP(SailGribPolarFile!$A$1:$R$25,K$3,$D172)</f>
        <v>7.06</v>
      </c>
      <c r="L172" s="154">
        <f>BILINTERP(SailGribPolarFile!$A$1:$R$25,L$3,$D172)</f>
        <v>7.859999999999999</v>
      </c>
      <c r="M172" s="154">
        <f>BILINTERP(SailGribPolarFile!$A$1:$R$25,M$3,$D172)</f>
        <v>9.1</v>
      </c>
      <c r="N172" s="154">
        <f>BILINTERP(SailGribPolarFile!$A$1:$R$25,N$3,$D172)</f>
        <v>10.96</v>
      </c>
      <c r="O172" s="154">
        <f>BILINTERP(SailGribPolarFile!$A$1:$R$25,O$3,$D172)</f>
        <v>13.42</v>
      </c>
    </row>
    <row r="173" spans="4:15" ht="12.75">
      <c r="D173" s="148">
        <f t="shared" si="4"/>
        <v>169</v>
      </c>
      <c r="E173" s="154">
        <f>BILINTERP(SailGribPolarFile!$A$1:$R$25,E$3,$D173)</f>
        <v>2.12</v>
      </c>
      <c r="F173" s="154">
        <f>BILINTERP(SailGribPolarFile!$A$1:$R$25,F$3,$D173)</f>
        <v>3.13</v>
      </c>
      <c r="G173" s="154">
        <f>BILINTERP(SailGribPolarFile!$A$1:$R$25,G$3,$D173)</f>
        <v>4.14</v>
      </c>
      <c r="H173" s="154">
        <f>BILINTERP(SailGribPolarFile!$A$1:$R$25,H$3,$D173)</f>
        <v>5.14</v>
      </c>
      <c r="I173" s="154">
        <f>BILINTERP(SailGribPolarFile!$A$1:$R$25,I$3,$D173)</f>
        <v>5.94</v>
      </c>
      <c r="J173" s="154">
        <f>BILINTERP(SailGribPolarFile!$A$1:$R$25,J$3,$D173)</f>
        <v>6.619999999999999</v>
      </c>
      <c r="K173" s="154">
        <f>BILINTERP(SailGribPolarFile!$A$1:$R$25,K$3,$D173)</f>
        <v>7.03</v>
      </c>
      <c r="L173" s="154">
        <f>BILINTERP(SailGribPolarFile!$A$1:$R$25,L$3,$D173)</f>
        <v>7.83</v>
      </c>
      <c r="M173" s="154">
        <f>BILINTERP(SailGribPolarFile!$A$1:$R$25,M$3,$D173)</f>
        <v>9.05</v>
      </c>
      <c r="N173" s="154">
        <f>BILINTERP(SailGribPolarFile!$A$1:$R$25,N$3,$D173)</f>
        <v>10.88</v>
      </c>
      <c r="O173" s="154">
        <f>BILINTERP(SailGribPolarFile!$A$1:$R$25,O$3,$D173)</f>
        <v>13.309999999999999</v>
      </c>
    </row>
    <row r="174" spans="4:15" ht="12.75">
      <c r="D174" s="148">
        <f t="shared" si="4"/>
        <v>170</v>
      </c>
      <c r="E174" s="154">
        <f>BILINTERP(SailGribPolarFile!$A$1:$R$25,E$3,$D174)</f>
        <v>2.1</v>
      </c>
      <c r="F174" s="154">
        <f>BILINTERP(SailGribPolarFile!$A$1:$R$25,F$3,$D174)</f>
        <v>3.1</v>
      </c>
      <c r="G174" s="154">
        <f>BILINTERP(SailGribPolarFile!$A$1:$R$25,G$3,$D174)</f>
        <v>4.1</v>
      </c>
      <c r="H174" s="154">
        <f>BILINTERP(SailGribPolarFile!$A$1:$R$25,H$3,$D174)</f>
        <v>5.1</v>
      </c>
      <c r="I174" s="154">
        <f>BILINTERP(SailGribPolarFile!$A$1:$R$25,I$3,$D174)</f>
        <v>5.9</v>
      </c>
      <c r="J174" s="154">
        <f>BILINTERP(SailGribPolarFile!$A$1:$R$25,J$3,$D174)</f>
        <v>6.6</v>
      </c>
      <c r="K174" s="154">
        <f>BILINTERP(SailGribPolarFile!$A$1:$R$25,K$3,$D174)</f>
        <v>7</v>
      </c>
      <c r="L174" s="154">
        <f>BILINTERP(SailGribPolarFile!$A$1:$R$25,L$3,$D174)</f>
        <v>7.8</v>
      </c>
      <c r="M174" s="154">
        <f>BILINTERP(SailGribPolarFile!$A$1:$R$25,M$3,$D174)</f>
        <v>9</v>
      </c>
      <c r="N174" s="154">
        <f>BILINTERP(SailGribPolarFile!$A$1:$R$25,N$3,$D174)</f>
        <v>10.8</v>
      </c>
      <c r="O174" s="154">
        <f>BILINTERP(SailGribPolarFile!$A$1:$R$25,O$3,$D174)</f>
        <v>13.2</v>
      </c>
    </row>
    <row r="175" spans="4:15" ht="12.75">
      <c r="D175" s="148">
        <f t="shared" si="4"/>
        <v>171</v>
      </c>
      <c r="E175" s="154">
        <f>BILINTERP(SailGribPolarFile!$A$1:$R$25,E$3,$D175)</f>
        <v>2.08</v>
      </c>
      <c r="F175" s="154">
        <f>BILINTERP(SailGribPolarFile!$A$1:$R$25,F$3,$D175)</f>
        <v>3.08</v>
      </c>
      <c r="G175" s="154">
        <f>BILINTERP(SailGribPolarFile!$A$1:$R$25,G$3,$D175)</f>
        <v>4.08</v>
      </c>
      <c r="H175" s="154">
        <f>BILINTERP(SailGribPolarFile!$A$1:$R$25,H$3,$D175)</f>
        <v>5.069999999999999</v>
      </c>
      <c r="I175" s="154">
        <f>BILINTERP(SailGribPolarFile!$A$1:$R$25,I$3,$D175)</f>
        <v>5.87</v>
      </c>
      <c r="J175" s="154">
        <f>BILINTERP(SailGribPolarFile!$A$1:$R$25,J$3,$D175)</f>
        <v>6.569999999999999</v>
      </c>
      <c r="K175" s="154">
        <f>BILINTERP(SailGribPolarFile!$A$1:$R$25,K$3,$D175)</f>
        <v>6.9799999999999995</v>
      </c>
      <c r="L175" s="154">
        <f>BILINTERP(SailGribPolarFile!$A$1:$R$25,L$3,$D175)</f>
        <v>7.779999999999999</v>
      </c>
      <c r="M175" s="154">
        <f>BILINTERP(SailGribPolarFile!$A$1:$R$25,M$3,$D175)</f>
        <v>8.95</v>
      </c>
      <c r="N175" s="154">
        <f>BILINTERP(SailGribPolarFile!$A$1:$R$25,N$3,$D175)</f>
        <v>10.72</v>
      </c>
      <c r="O175" s="154">
        <f>BILINTERP(SailGribPolarFile!$A$1:$R$25,O$3,$D175)</f>
        <v>13.08</v>
      </c>
    </row>
    <row r="176" spans="4:15" ht="12.75">
      <c r="D176" s="148">
        <f t="shared" si="4"/>
        <v>172</v>
      </c>
      <c r="E176" s="154">
        <f>BILINTERP(SailGribPolarFile!$A$1:$R$25,E$3,$D176)</f>
        <v>2.06</v>
      </c>
      <c r="F176" s="154">
        <f>BILINTERP(SailGribPolarFile!$A$1:$R$25,F$3,$D176)</f>
        <v>3.06</v>
      </c>
      <c r="G176" s="154">
        <f>BILINTERP(SailGribPolarFile!$A$1:$R$25,G$3,$D176)</f>
        <v>4.06</v>
      </c>
      <c r="H176" s="154">
        <f>BILINTERP(SailGribPolarFile!$A$1:$R$25,H$3,$D176)</f>
        <v>5.04</v>
      </c>
      <c r="I176" s="154">
        <f>BILINTERP(SailGribPolarFile!$A$1:$R$25,I$3,$D176)</f>
        <v>5.84</v>
      </c>
      <c r="J176" s="154">
        <f>BILINTERP(SailGribPolarFile!$A$1:$R$25,J$3,$D176)</f>
        <v>6.54</v>
      </c>
      <c r="K176" s="154">
        <f>BILINTERP(SailGribPolarFile!$A$1:$R$25,K$3,$D176)</f>
        <v>6.96</v>
      </c>
      <c r="L176" s="154">
        <f>BILINTERP(SailGribPolarFile!$A$1:$R$25,L$3,$D176)</f>
        <v>7.76</v>
      </c>
      <c r="M176" s="154">
        <f>BILINTERP(SailGribPolarFile!$A$1:$R$25,M$3,$D176)</f>
        <v>8.9</v>
      </c>
      <c r="N176" s="154">
        <f>BILINTERP(SailGribPolarFile!$A$1:$R$25,N$3,$D176)</f>
        <v>10.64</v>
      </c>
      <c r="O176" s="154">
        <f>BILINTERP(SailGribPolarFile!$A$1:$R$25,O$3,$D176)</f>
        <v>12.959999999999999</v>
      </c>
    </row>
    <row r="177" spans="4:15" ht="12.75">
      <c r="D177" s="148">
        <f t="shared" si="4"/>
        <v>173</v>
      </c>
      <c r="E177" s="154">
        <f>BILINTERP(SailGribPolarFile!$A$1:$R$25,E$3,$D177)</f>
        <v>2.04</v>
      </c>
      <c r="F177" s="154">
        <f>BILINTERP(SailGribPolarFile!$A$1:$R$25,F$3,$D177)</f>
        <v>3.04</v>
      </c>
      <c r="G177" s="154">
        <f>BILINTERP(SailGribPolarFile!$A$1:$R$25,G$3,$D177)</f>
        <v>4.04</v>
      </c>
      <c r="H177" s="154">
        <f>BILINTERP(SailGribPolarFile!$A$1:$R$25,H$3,$D177)</f>
        <v>5.01</v>
      </c>
      <c r="I177" s="154">
        <f>BILINTERP(SailGribPolarFile!$A$1:$R$25,I$3,$D177)</f>
        <v>5.8100000000000005</v>
      </c>
      <c r="J177" s="154">
        <f>BILINTERP(SailGribPolarFile!$A$1:$R$25,J$3,$D177)</f>
        <v>6.51</v>
      </c>
      <c r="K177" s="154">
        <f>BILINTERP(SailGribPolarFile!$A$1:$R$25,K$3,$D177)</f>
        <v>6.94</v>
      </c>
      <c r="L177" s="154">
        <f>BILINTERP(SailGribPolarFile!$A$1:$R$25,L$3,$D177)</f>
        <v>7.74</v>
      </c>
      <c r="M177" s="154">
        <f>BILINTERP(SailGribPolarFile!$A$1:$R$25,M$3,$D177)</f>
        <v>8.85</v>
      </c>
      <c r="N177" s="154">
        <f>BILINTERP(SailGribPolarFile!$A$1:$R$25,N$3,$D177)</f>
        <v>10.56</v>
      </c>
      <c r="O177" s="154">
        <f>BILINTERP(SailGribPolarFile!$A$1:$R$25,O$3,$D177)</f>
        <v>12.84</v>
      </c>
    </row>
    <row r="178" spans="4:15" ht="12.75">
      <c r="D178" s="148">
        <f t="shared" si="4"/>
        <v>174</v>
      </c>
      <c r="E178" s="154">
        <f>BILINTERP(SailGribPolarFile!$A$1:$R$25,E$3,$D178)</f>
        <v>2.02</v>
      </c>
      <c r="F178" s="154">
        <f>BILINTERP(SailGribPolarFile!$A$1:$R$25,F$3,$D178)</f>
        <v>3.02</v>
      </c>
      <c r="G178" s="154">
        <f>BILINTERP(SailGribPolarFile!$A$1:$R$25,G$3,$D178)</f>
        <v>4.02</v>
      </c>
      <c r="H178" s="154">
        <f>BILINTERP(SailGribPolarFile!$A$1:$R$25,H$3,$D178)</f>
        <v>4.9799999999999995</v>
      </c>
      <c r="I178" s="154">
        <f>BILINTERP(SailGribPolarFile!$A$1:$R$25,I$3,$D178)</f>
        <v>5.78</v>
      </c>
      <c r="J178" s="154">
        <f>BILINTERP(SailGribPolarFile!$A$1:$R$25,J$3,$D178)</f>
        <v>6.4799999999999995</v>
      </c>
      <c r="K178" s="154">
        <f>BILINTERP(SailGribPolarFile!$A$1:$R$25,K$3,$D178)</f>
        <v>6.92</v>
      </c>
      <c r="L178" s="154">
        <f>BILINTERP(SailGribPolarFile!$A$1:$R$25,L$3,$D178)</f>
        <v>7.72</v>
      </c>
      <c r="M178" s="154">
        <f>BILINTERP(SailGribPolarFile!$A$1:$R$25,M$3,$D178)</f>
        <v>8.8</v>
      </c>
      <c r="N178" s="154">
        <f>BILINTERP(SailGribPolarFile!$A$1:$R$25,N$3,$D178)</f>
        <v>10.48</v>
      </c>
      <c r="O178" s="154">
        <f>BILINTERP(SailGribPolarFile!$A$1:$R$25,O$3,$D178)</f>
        <v>12.719999999999999</v>
      </c>
    </row>
    <row r="179" spans="4:15" ht="12.75">
      <c r="D179" s="148">
        <f t="shared" si="4"/>
        <v>175</v>
      </c>
      <c r="E179" s="154">
        <f>BILINTERP(SailGribPolarFile!$A$1:$R$25,E$3,$D179)</f>
        <v>2</v>
      </c>
      <c r="F179" s="154">
        <f>BILINTERP(SailGribPolarFile!$A$1:$R$25,F$3,$D179)</f>
        <v>3</v>
      </c>
      <c r="G179" s="154">
        <f>BILINTERP(SailGribPolarFile!$A$1:$R$25,G$3,$D179)</f>
        <v>4</v>
      </c>
      <c r="H179" s="154">
        <f>BILINTERP(SailGribPolarFile!$A$1:$R$25,H$3,$D179)</f>
        <v>4.949999999999999</v>
      </c>
      <c r="I179" s="154">
        <f>BILINTERP(SailGribPolarFile!$A$1:$R$25,I$3,$D179)</f>
        <v>5.75</v>
      </c>
      <c r="J179" s="154">
        <f>BILINTERP(SailGribPolarFile!$A$1:$R$25,J$3,$D179)</f>
        <v>6.449999999999999</v>
      </c>
      <c r="K179" s="154">
        <f>BILINTERP(SailGribPolarFile!$A$1:$R$25,K$3,$D179)</f>
        <v>6.9</v>
      </c>
      <c r="L179" s="154">
        <f>BILINTERP(SailGribPolarFile!$A$1:$R$25,L$3,$D179)</f>
        <v>7.699999999999999</v>
      </c>
      <c r="M179" s="154">
        <f>BILINTERP(SailGribPolarFile!$A$1:$R$25,M$3,$D179)</f>
        <v>8.75</v>
      </c>
      <c r="N179" s="154">
        <f>BILINTERP(SailGribPolarFile!$A$1:$R$25,N$3,$D179)</f>
        <v>10.4</v>
      </c>
      <c r="O179" s="154">
        <f>BILINTERP(SailGribPolarFile!$A$1:$R$25,O$3,$D179)</f>
        <v>12.6</v>
      </c>
    </row>
    <row r="180" spans="4:15" ht="12.75">
      <c r="D180" s="148">
        <f t="shared" si="4"/>
        <v>176</v>
      </c>
      <c r="E180" s="154">
        <f>BILINTERP(SailGribPolarFile!$A$1:$R$25,E$3,$D180)</f>
        <v>1.98</v>
      </c>
      <c r="F180" s="154">
        <f>BILINTERP(SailGribPolarFile!$A$1:$R$25,F$3,$D180)</f>
        <v>2.98</v>
      </c>
      <c r="G180" s="154">
        <f>BILINTERP(SailGribPolarFile!$A$1:$R$25,G$3,$D180)</f>
        <v>3.98</v>
      </c>
      <c r="H180" s="154">
        <f>BILINTERP(SailGribPolarFile!$A$1:$R$25,H$3,$D180)</f>
        <v>4.92</v>
      </c>
      <c r="I180" s="154">
        <f>BILINTERP(SailGribPolarFile!$A$1:$R$25,I$3,$D180)</f>
        <v>5.72</v>
      </c>
      <c r="J180" s="154">
        <f>BILINTERP(SailGribPolarFile!$A$1:$R$25,J$3,$D180)</f>
        <v>6.42</v>
      </c>
      <c r="K180" s="154">
        <f>BILINTERP(SailGribPolarFile!$A$1:$R$25,K$3,$D180)</f>
        <v>6.88</v>
      </c>
      <c r="L180" s="154">
        <f>BILINTERP(SailGribPolarFile!$A$1:$R$25,L$3,$D180)</f>
        <v>7.68</v>
      </c>
      <c r="M180" s="154">
        <f>BILINTERP(SailGribPolarFile!$A$1:$R$25,M$3,$D180)</f>
        <v>8.7</v>
      </c>
      <c r="N180" s="154">
        <f>BILINTERP(SailGribPolarFile!$A$1:$R$25,N$3,$D180)</f>
        <v>10.32</v>
      </c>
      <c r="O180" s="154">
        <f>BILINTERP(SailGribPolarFile!$A$1:$R$25,O$3,$D180)</f>
        <v>12.48</v>
      </c>
    </row>
    <row r="181" spans="4:15" ht="12.75">
      <c r="D181" s="148">
        <f t="shared" si="4"/>
        <v>177</v>
      </c>
      <c r="E181" s="154">
        <f>BILINTERP(SailGribPolarFile!$A$1:$R$25,E$3,$D181)</f>
        <v>1.96</v>
      </c>
      <c r="F181" s="154">
        <f>BILINTERP(SailGribPolarFile!$A$1:$R$25,F$3,$D181)</f>
        <v>2.96</v>
      </c>
      <c r="G181" s="154">
        <f>BILINTERP(SailGribPolarFile!$A$1:$R$25,G$3,$D181)</f>
        <v>3.96</v>
      </c>
      <c r="H181" s="154">
        <f>BILINTERP(SailGribPolarFile!$A$1:$R$25,H$3,$D181)</f>
        <v>4.89</v>
      </c>
      <c r="I181" s="154">
        <f>BILINTERP(SailGribPolarFile!$A$1:$R$25,I$3,$D181)</f>
        <v>5.6899999999999995</v>
      </c>
      <c r="J181" s="154">
        <f>BILINTERP(SailGribPolarFile!$A$1:$R$25,J$3,$D181)</f>
        <v>6.39</v>
      </c>
      <c r="K181" s="154">
        <f>BILINTERP(SailGribPolarFile!$A$1:$R$25,K$3,$D181)</f>
        <v>6.86</v>
      </c>
      <c r="L181" s="154">
        <f>BILINTERP(SailGribPolarFile!$A$1:$R$25,L$3,$D181)</f>
        <v>7.66</v>
      </c>
      <c r="M181" s="154">
        <f>BILINTERP(SailGribPolarFile!$A$1:$R$25,M$3,$D181)</f>
        <v>8.65</v>
      </c>
      <c r="N181" s="154">
        <f>BILINTERP(SailGribPolarFile!$A$1:$R$25,N$3,$D181)</f>
        <v>10.24</v>
      </c>
      <c r="O181" s="154">
        <f>BILINTERP(SailGribPolarFile!$A$1:$R$25,O$3,$D181)</f>
        <v>12.36</v>
      </c>
    </row>
    <row r="182" spans="4:15" ht="12.75">
      <c r="D182" s="148">
        <f t="shared" si="4"/>
        <v>178</v>
      </c>
      <c r="E182" s="154">
        <f>BILINTERP(SailGribPolarFile!$A$1:$R$25,E$3,$D182)</f>
        <v>1.94</v>
      </c>
      <c r="F182" s="154">
        <f>BILINTERP(SailGribPolarFile!$A$1:$R$25,F$3,$D182)</f>
        <v>2.94</v>
      </c>
      <c r="G182" s="154">
        <f>BILINTERP(SailGribPolarFile!$A$1:$R$25,G$3,$D182)</f>
        <v>3.94</v>
      </c>
      <c r="H182" s="154">
        <f>BILINTERP(SailGribPolarFile!$A$1:$R$25,H$3,$D182)</f>
        <v>4.859999999999999</v>
      </c>
      <c r="I182" s="154">
        <f>BILINTERP(SailGribPolarFile!$A$1:$R$25,I$3,$D182)</f>
        <v>5.66</v>
      </c>
      <c r="J182" s="154">
        <f>BILINTERP(SailGribPolarFile!$A$1:$R$25,J$3,$D182)</f>
        <v>6.359999999999999</v>
      </c>
      <c r="K182" s="154">
        <f>BILINTERP(SailGribPolarFile!$A$1:$R$25,K$3,$D182)</f>
        <v>6.84</v>
      </c>
      <c r="L182" s="154">
        <f>BILINTERP(SailGribPolarFile!$A$1:$R$25,L$3,$D182)</f>
        <v>7.64</v>
      </c>
      <c r="M182" s="154">
        <f>BILINTERP(SailGribPolarFile!$A$1:$R$25,M$3,$D182)</f>
        <v>8.6</v>
      </c>
      <c r="N182" s="154">
        <f>BILINTERP(SailGribPolarFile!$A$1:$R$25,N$3,$D182)</f>
        <v>10.16</v>
      </c>
      <c r="O182" s="154">
        <f>BILINTERP(SailGribPolarFile!$A$1:$R$25,O$3,$D182)</f>
        <v>12.24</v>
      </c>
    </row>
    <row r="183" spans="4:15" ht="12.75">
      <c r="D183" s="148">
        <f t="shared" si="4"/>
        <v>179</v>
      </c>
      <c r="E183" s="154">
        <f>BILINTERP(SailGribPolarFile!$A$1:$R$25,E$3,$D183)</f>
        <v>1.92</v>
      </c>
      <c r="F183" s="154">
        <f>BILINTERP(SailGribPolarFile!$A$1:$R$25,F$3,$D183)</f>
        <v>2.92</v>
      </c>
      <c r="G183" s="154">
        <f>BILINTERP(SailGribPolarFile!$A$1:$R$25,G$3,$D183)</f>
        <v>3.92</v>
      </c>
      <c r="H183" s="154">
        <f>BILINTERP(SailGribPolarFile!$A$1:$R$25,H$3,$D183)</f>
        <v>4.83</v>
      </c>
      <c r="I183" s="154">
        <f>BILINTERP(SailGribPolarFile!$A$1:$R$25,I$3,$D183)</f>
        <v>5.63</v>
      </c>
      <c r="J183" s="154">
        <f>BILINTERP(SailGribPolarFile!$A$1:$R$25,J$3,$D183)</f>
        <v>6.33</v>
      </c>
      <c r="K183" s="154">
        <f>BILINTERP(SailGribPolarFile!$A$1:$R$25,K$3,$D183)</f>
        <v>6.819999999999999</v>
      </c>
      <c r="L183" s="154">
        <f>BILINTERP(SailGribPolarFile!$A$1:$R$25,L$3,$D183)</f>
        <v>7.619999999999999</v>
      </c>
      <c r="M183" s="154">
        <f>BILINTERP(SailGribPolarFile!$A$1:$R$25,M$3,$D183)</f>
        <v>8.55</v>
      </c>
      <c r="N183" s="154">
        <f>BILINTERP(SailGribPolarFile!$A$1:$R$25,N$3,$D183)</f>
        <v>10.08</v>
      </c>
      <c r="O183" s="154">
        <f>BILINTERP(SailGribPolarFile!$A$1:$R$25,O$3,$D183)</f>
        <v>12.12</v>
      </c>
    </row>
    <row r="184" spans="4:15" ht="12.75">
      <c r="D184" s="148">
        <f t="shared" si="4"/>
        <v>180</v>
      </c>
      <c r="E184" s="154">
        <f>BILINTERP(SailGribPolarFile!$A$1:$R$25,E$3,$D184)</f>
        <v>1.9</v>
      </c>
      <c r="F184" s="154">
        <f>BILINTERP(SailGribPolarFile!$A$1:$R$25,F$3,$D184)</f>
        <v>2.9</v>
      </c>
      <c r="G184" s="154">
        <f>BILINTERP(SailGribPolarFile!$A$1:$R$25,G$3,$D184)</f>
        <v>3.9</v>
      </c>
      <c r="H184" s="154">
        <f>BILINTERP(SailGribPolarFile!$A$1:$R$25,H$3,$D184)</f>
        <v>4.8</v>
      </c>
      <c r="I184" s="154">
        <f>BILINTERP(SailGribPolarFile!$A$1:$R$25,I$3,$D184)</f>
        <v>5.6</v>
      </c>
      <c r="J184" s="154">
        <f>BILINTERP(SailGribPolarFile!$A$1:$R$25,J$3,$D184)</f>
        <v>6.3</v>
      </c>
      <c r="K184" s="154">
        <f>BILINTERP(SailGribPolarFile!$A$1:$R$25,K$3,$D184)</f>
        <v>6.8</v>
      </c>
      <c r="L184" s="154">
        <f>BILINTERP(SailGribPolarFile!$A$1:$R$25,L$3,$D184)</f>
        <v>7.6</v>
      </c>
      <c r="M184" s="154">
        <f>BILINTERP(SailGribPolarFile!$A$1:$R$25,M$3,$D184)</f>
        <v>8.5</v>
      </c>
      <c r="N184" s="154">
        <f>BILINTERP(SailGribPolarFile!$A$1:$R$25,N$3,$D184)</f>
        <v>10</v>
      </c>
      <c r="O184" s="154">
        <f>BILINTERP(SailGribPolarFile!$A$1:$R$25,O$3,$D184)</f>
        <v>12</v>
      </c>
    </row>
    <row r="185" spans="4:18" ht="12.75">
      <c r="D185" s="153">
        <f t="shared" si="4"/>
        <v>181</v>
      </c>
      <c r="E185" s="155">
        <f>BILINTERP(SailGribPolarFile!$A$1:$R$25,E$3,360-$D185)</f>
        <v>1.92</v>
      </c>
      <c r="F185" s="155">
        <f>BILINTERP(SailGribPolarFile!$A$1:$R$25,F$3,360-$D185)</f>
        <v>2.92</v>
      </c>
      <c r="G185" s="155">
        <f>BILINTERP(SailGribPolarFile!$A$1:$R$25,G$3,360-$D185)</f>
        <v>3.92</v>
      </c>
      <c r="H185" s="155">
        <f>BILINTERP(SailGribPolarFile!$A$1:$R$25,H$3,360-$D185)</f>
        <v>4.83</v>
      </c>
      <c r="I185" s="155">
        <f>BILINTERP(SailGribPolarFile!$A$1:$R$25,I$3,360-$D185)</f>
        <v>5.63</v>
      </c>
      <c r="J185" s="155">
        <f>BILINTERP(SailGribPolarFile!$A$1:$R$25,J$3,360-$D185)</f>
        <v>6.33</v>
      </c>
      <c r="K185" s="155">
        <f>BILINTERP(SailGribPolarFile!$A$1:$R$25,K$3,360-$D185)</f>
        <v>6.819999999999999</v>
      </c>
      <c r="L185" s="155">
        <f>BILINTERP(SailGribPolarFile!$A$1:$R$25,L$3,360-$D185)</f>
        <v>7.619999999999999</v>
      </c>
      <c r="M185" s="155">
        <f>BILINTERP(SailGribPolarFile!$A$1:$R$25,M$3,360-$D185)</f>
        <v>8.55</v>
      </c>
      <c r="N185" s="155">
        <f>BILINTERP(SailGribPolarFile!$A$1:$R$25,N$3,360-$D185)</f>
        <v>10.08</v>
      </c>
      <c r="O185" s="155">
        <f>BILINTERP(SailGribPolarFile!$A$1:$R$25,O$3,360-$D185)</f>
        <v>12.12</v>
      </c>
      <c r="P185" s="153"/>
      <c r="Q185" s="153"/>
      <c r="R185" s="153"/>
    </row>
    <row r="186" spans="4:18" ht="12.75">
      <c r="D186" s="153">
        <f t="shared" si="4"/>
        <v>182</v>
      </c>
      <c r="E186" s="155">
        <f>BILINTERP(SailGribPolarFile!$A$1:$R$25,E$3,360-$D186)</f>
        <v>1.94</v>
      </c>
      <c r="F186" s="155">
        <f>BILINTERP(SailGribPolarFile!$A$1:$R$25,F$3,360-$D186)</f>
        <v>2.94</v>
      </c>
      <c r="G186" s="155">
        <f>BILINTERP(SailGribPolarFile!$A$1:$R$25,G$3,360-$D186)</f>
        <v>3.94</v>
      </c>
      <c r="H186" s="155">
        <f>BILINTERP(SailGribPolarFile!$A$1:$R$25,H$3,360-$D186)</f>
        <v>4.859999999999999</v>
      </c>
      <c r="I186" s="155">
        <f>BILINTERP(SailGribPolarFile!$A$1:$R$25,I$3,360-$D186)</f>
        <v>5.66</v>
      </c>
      <c r="J186" s="155">
        <f>BILINTERP(SailGribPolarFile!$A$1:$R$25,J$3,360-$D186)</f>
        <v>6.359999999999999</v>
      </c>
      <c r="K186" s="155">
        <f>BILINTERP(SailGribPolarFile!$A$1:$R$25,K$3,360-$D186)</f>
        <v>6.84</v>
      </c>
      <c r="L186" s="155">
        <f>BILINTERP(SailGribPolarFile!$A$1:$R$25,L$3,360-$D186)</f>
        <v>7.64</v>
      </c>
      <c r="M186" s="155">
        <f>BILINTERP(SailGribPolarFile!$A$1:$R$25,M$3,360-$D186)</f>
        <v>8.6</v>
      </c>
      <c r="N186" s="155">
        <f>BILINTERP(SailGribPolarFile!$A$1:$R$25,N$3,360-$D186)</f>
        <v>10.16</v>
      </c>
      <c r="O186" s="155">
        <f>BILINTERP(SailGribPolarFile!$A$1:$R$25,O$3,360-$D186)</f>
        <v>12.24</v>
      </c>
      <c r="P186" s="153"/>
      <c r="Q186" s="153"/>
      <c r="R186" s="153"/>
    </row>
    <row r="187" spans="4:18" ht="12.75">
      <c r="D187" s="153">
        <f t="shared" si="4"/>
        <v>183</v>
      </c>
      <c r="E187" s="155">
        <f>BILINTERP(SailGribPolarFile!$A$1:$R$25,E$3,360-$D187)</f>
        <v>1.96</v>
      </c>
      <c r="F187" s="155">
        <f>BILINTERP(SailGribPolarFile!$A$1:$R$25,F$3,360-$D187)</f>
        <v>2.96</v>
      </c>
      <c r="G187" s="155">
        <f>BILINTERP(SailGribPolarFile!$A$1:$R$25,G$3,360-$D187)</f>
        <v>3.96</v>
      </c>
      <c r="H187" s="155">
        <f>BILINTERP(SailGribPolarFile!$A$1:$R$25,H$3,360-$D187)</f>
        <v>4.89</v>
      </c>
      <c r="I187" s="155">
        <f>BILINTERP(SailGribPolarFile!$A$1:$R$25,I$3,360-$D187)</f>
        <v>5.6899999999999995</v>
      </c>
      <c r="J187" s="155">
        <f>BILINTERP(SailGribPolarFile!$A$1:$R$25,J$3,360-$D187)</f>
        <v>6.39</v>
      </c>
      <c r="K187" s="155">
        <f>BILINTERP(SailGribPolarFile!$A$1:$R$25,K$3,360-$D187)</f>
        <v>6.86</v>
      </c>
      <c r="L187" s="155">
        <f>BILINTERP(SailGribPolarFile!$A$1:$R$25,L$3,360-$D187)</f>
        <v>7.66</v>
      </c>
      <c r="M187" s="155">
        <f>BILINTERP(SailGribPolarFile!$A$1:$R$25,M$3,360-$D187)</f>
        <v>8.65</v>
      </c>
      <c r="N187" s="155">
        <f>BILINTERP(SailGribPolarFile!$A$1:$R$25,N$3,360-$D187)</f>
        <v>10.24</v>
      </c>
      <c r="O187" s="155">
        <f>BILINTERP(SailGribPolarFile!$A$1:$R$25,O$3,360-$D187)</f>
        <v>12.36</v>
      </c>
      <c r="P187" s="153"/>
      <c r="Q187" s="153"/>
      <c r="R187" s="153"/>
    </row>
    <row r="188" spans="4:18" ht="12.75">
      <c r="D188" s="153">
        <f t="shared" si="4"/>
        <v>184</v>
      </c>
      <c r="E188" s="155">
        <f>BILINTERP(SailGribPolarFile!$A$1:$R$25,E$3,360-$D188)</f>
        <v>1.98</v>
      </c>
      <c r="F188" s="155">
        <f>BILINTERP(SailGribPolarFile!$A$1:$R$25,F$3,360-$D188)</f>
        <v>2.98</v>
      </c>
      <c r="G188" s="155">
        <f>BILINTERP(SailGribPolarFile!$A$1:$R$25,G$3,360-$D188)</f>
        <v>3.98</v>
      </c>
      <c r="H188" s="155">
        <f>BILINTERP(SailGribPolarFile!$A$1:$R$25,H$3,360-$D188)</f>
        <v>4.92</v>
      </c>
      <c r="I188" s="155">
        <f>BILINTERP(SailGribPolarFile!$A$1:$R$25,I$3,360-$D188)</f>
        <v>5.72</v>
      </c>
      <c r="J188" s="155">
        <f>BILINTERP(SailGribPolarFile!$A$1:$R$25,J$3,360-$D188)</f>
        <v>6.42</v>
      </c>
      <c r="K188" s="155">
        <f>BILINTERP(SailGribPolarFile!$A$1:$R$25,K$3,360-$D188)</f>
        <v>6.88</v>
      </c>
      <c r="L188" s="155">
        <f>BILINTERP(SailGribPolarFile!$A$1:$R$25,L$3,360-$D188)</f>
        <v>7.68</v>
      </c>
      <c r="M188" s="155">
        <f>BILINTERP(SailGribPolarFile!$A$1:$R$25,M$3,360-$D188)</f>
        <v>8.7</v>
      </c>
      <c r="N188" s="155">
        <f>BILINTERP(SailGribPolarFile!$A$1:$R$25,N$3,360-$D188)</f>
        <v>10.32</v>
      </c>
      <c r="O188" s="155">
        <f>BILINTERP(SailGribPolarFile!$A$1:$R$25,O$3,360-$D188)</f>
        <v>12.48</v>
      </c>
      <c r="P188" s="153"/>
      <c r="Q188" s="153"/>
      <c r="R188" s="153"/>
    </row>
    <row r="189" spans="4:18" ht="12.75">
      <c r="D189" s="153">
        <f t="shared" si="4"/>
        <v>185</v>
      </c>
      <c r="E189" s="155">
        <f>BILINTERP(SailGribPolarFile!$A$1:$R$25,E$3,360-$D189)</f>
        <v>2</v>
      </c>
      <c r="F189" s="155">
        <f>BILINTERP(SailGribPolarFile!$A$1:$R$25,F$3,360-$D189)</f>
        <v>3</v>
      </c>
      <c r="G189" s="155">
        <f>BILINTERP(SailGribPolarFile!$A$1:$R$25,G$3,360-$D189)</f>
        <v>4</v>
      </c>
      <c r="H189" s="155">
        <f>BILINTERP(SailGribPolarFile!$A$1:$R$25,H$3,360-$D189)</f>
        <v>4.949999999999999</v>
      </c>
      <c r="I189" s="155">
        <f>BILINTERP(SailGribPolarFile!$A$1:$R$25,I$3,360-$D189)</f>
        <v>5.75</v>
      </c>
      <c r="J189" s="155">
        <f>BILINTERP(SailGribPolarFile!$A$1:$R$25,J$3,360-$D189)</f>
        <v>6.449999999999999</v>
      </c>
      <c r="K189" s="155">
        <f>BILINTERP(SailGribPolarFile!$A$1:$R$25,K$3,360-$D189)</f>
        <v>6.9</v>
      </c>
      <c r="L189" s="155">
        <f>BILINTERP(SailGribPolarFile!$A$1:$R$25,L$3,360-$D189)</f>
        <v>7.699999999999999</v>
      </c>
      <c r="M189" s="155">
        <f>BILINTERP(SailGribPolarFile!$A$1:$R$25,M$3,360-$D189)</f>
        <v>8.75</v>
      </c>
      <c r="N189" s="155">
        <f>BILINTERP(SailGribPolarFile!$A$1:$R$25,N$3,360-$D189)</f>
        <v>10.4</v>
      </c>
      <c r="O189" s="155">
        <f>BILINTERP(SailGribPolarFile!$A$1:$R$25,O$3,360-$D189)</f>
        <v>12.6</v>
      </c>
      <c r="P189" s="153"/>
      <c r="Q189" s="153"/>
      <c r="R189" s="153"/>
    </row>
    <row r="190" spans="4:18" ht="12.75">
      <c r="D190" s="153">
        <f t="shared" si="4"/>
        <v>186</v>
      </c>
      <c r="E190" s="155">
        <f>BILINTERP(SailGribPolarFile!$A$1:$R$25,E$3,360-$D190)</f>
        <v>2.02</v>
      </c>
      <c r="F190" s="155">
        <f>BILINTERP(SailGribPolarFile!$A$1:$R$25,F$3,360-$D190)</f>
        <v>3.02</v>
      </c>
      <c r="G190" s="155">
        <f>BILINTERP(SailGribPolarFile!$A$1:$R$25,G$3,360-$D190)</f>
        <v>4.02</v>
      </c>
      <c r="H190" s="155">
        <f>BILINTERP(SailGribPolarFile!$A$1:$R$25,H$3,360-$D190)</f>
        <v>4.9799999999999995</v>
      </c>
      <c r="I190" s="155">
        <f>BILINTERP(SailGribPolarFile!$A$1:$R$25,I$3,360-$D190)</f>
        <v>5.78</v>
      </c>
      <c r="J190" s="155">
        <f>BILINTERP(SailGribPolarFile!$A$1:$R$25,J$3,360-$D190)</f>
        <v>6.4799999999999995</v>
      </c>
      <c r="K190" s="155">
        <f>BILINTERP(SailGribPolarFile!$A$1:$R$25,K$3,360-$D190)</f>
        <v>6.92</v>
      </c>
      <c r="L190" s="155">
        <f>BILINTERP(SailGribPolarFile!$A$1:$R$25,L$3,360-$D190)</f>
        <v>7.72</v>
      </c>
      <c r="M190" s="155">
        <f>BILINTERP(SailGribPolarFile!$A$1:$R$25,M$3,360-$D190)</f>
        <v>8.8</v>
      </c>
      <c r="N190" s="155">
        <f>BILINTERP(SailGribPolarFile!$A$1:$R$25,N$3,360-$D190)</f>
        <v>10.48</v>
      </c>
      <c r="O190" s="155">
        <f>BILINTERP(SailGribPolarFile!$A$1:$R$25,O$3,360-$D190)</f>
        <v>12.719999999999999</v>
      </c>
      <c r="P190" s="153"/>
      <c r="Q190" s="153"/>
      <c r="R190" s="153"/>
    </row>
    <row r="191" spans="4:18" ht="12.75">
      <c r="D191" s="153">
        <f t="shared" si="4"/>
        <v>187</v>
      </c>
      <c r="E191" s="155">
        <f>BILINTERP(SailGribPolarFile!$A$1:$R$25,E$3,360-$D191)</f>
        <v>2.04</v>
      </c>
      <c r="F191" s="155">
        <f>BILINTERP(SailGribPolarFile!$A$1:$R$25,F$3,360-$D191)</f>
        <v>3.04</v>
      </c>
      <c r="G191" s="155">
        <f>BILINTERP(SailGribPolarFile!$A$1:$R$25,G$3,360-$D191)</f>
        <v>4.04</v>
      </c>
      <c r="H191" s="155">
        <f>BILINTERP(SailGribPolarFile!$A$1:$R$25,H$3,360-$D191)</f>
        <v>5.01</v>
      </c>
      <c r="I191" s="155">
        <f>BILINTERP(SailGribPolarFile!$A$1:$R$25,I$3,360-$D191)</f>
        <v>5.8100000000000005</v>
      </c>
      <c r="J191" s="155">
        <f>BILINTERP(SailGribPolarFile!$A$1:$R$25,J$3,360-$D191)</f>
        <v>6.51</v>
      </c>
      <c r="K191" s="155">
        <f>BILINTERP(SailGribPolarFile!$A$1:$R$25,K$3,360-$D191)</f>
        <v>6.94</v>
      </c>
      <c r="L191" s="155">
        <f>BILINTERP(SailGribPolarFile!$A$1:$R$25,L$3,360-$D191)</f>
        <v>7.74</v>
      </c>
      <c r="M191" s="155">
        <f>BILINTERP(SailGribPolarFile!$A$1:$R$25,M$3,360-$D191)</f>
        <v>8.85</v>
      </c>
      <c r="N191" s="155">
        <f>BILINTERP(SailGribPolarFile!$A$1:$R$25,N$3,360-$D191)</f>
        <v>10.56</v>
      </c>
      <c r="O191" s="155">
        <f>BILINTERP(SailGribPolarFile!$A$1:$R$25,O$3,360-$D191)</f>
        <v>12.84</v>
      </c>
      <c r="P191" s="153"/>
      <c r="Q191" s="153"/>
      <c r="R191" s="153"/>
    </row>
    <row r="192" spans="4:18" ht="12.75">
      <c r="D192" s="153">
        <f t="shared" si="4"/>
        <v>188</v>
      </c>
      <c r="E192" s="155">
        <f>BILINTERP(SailGribPolarFile!$A$1:$R$25,E$3,360-$D192)</f>
        <v>2.06</v>
      </c>
      <c r="F192" s="155">
        <f>BILINTERP(SailGribPolarFile!$A$1:$R$25,F$3,360-$D192)</f>
        <v>3.06</v>
      </c>
      <c r="G192" s="155">
        <f>BILINTERP(SailGribPolarFile!$A$1:$R$25,G$3,360-$D192)</f>
        <v>4.06</v>
      </c>
      <c r="H192" s="155">
        <f>BILINTERP(SailGribPolarFile!$A$1:$R$25,H$3,360-$D192)</f>
        <v>5.04</v>
      </c>
      <c r="I192" s="155">
        <f>BILINTERP(SailGribPolarFile!$A$1:$R$25,I$3,360-$D192)</f>
        <v>5.84</v>
      </c>
      <c r="J192" s="155">
        <f>BILINTERP(SailGribPolarFile!$A$1:$R$25,J$3,360-$D192)</f>
        <v>6.54</v>
      </c>
      <c r="K192" s="155">
        <f>BILINTERP(SailGribPolarFile!$A$1:$R$25,K$3,360-$D192)</f>
        <v>6.96</v>
      </c>
      <c r="L192" s="155">
        <f>BILINTERP(SailGribPolarFile!$A$1:$R$25,L$3,360-$D192)</f>
        <v>7.76</v>
      </c>
      <c r="M192" s="155">
        <f>BILINTERP(SailGribPolarFile!$A$1:$R$25,M$3,360-$D192)</f>
        <v>8.9</v>
      </c>
      <c r="N192" s="155">
        <f>BILINTERP(SailGribPolarFile!$A$1:$R$25,N$3,360-$D192)</f>
        <v>10.64</v>
      </c>
      <c r="O192" s="155">
        <f>BILINTERP(SailGribPolarFile!$A$1:$R$25,O$3,360-$D192)</f>
        <v>12.959999999999999</v>
      </c>
      <c r="P192" s="153"/>
      <c r="Q192" s="153"/>
      <c r="R192" s="153"/>
    </row>
    <row r="193" spans="4:18" ht="12.75">
      <c r="D193" s="153">
        <f t="shared" si="4"/>
        <v>189</v>
      </c>
      <c r="E193" s="155">
        <f>BILINTERP(SailGribPolarFile!$A$1:$R$25,E$3,360-$D193)</f>
        <v>2.08</v>
      </c>
      <c r="F193" s="155">
        <f>BILINTERP(SailGribPolarFile!$A$1:$R$25,F$3,360-$D193)</f>
        <v>3.08</v>
      </c>
      <c r="G193" s="155">
        <f>BILINTERP(SailGribPolarFile!$A$1:$R$25,G$3,360-$D193)</f>
        <v>4.08</v>
      </c>
      <c r="H193" s="155">
        <f>BILINTERP(SailGribPolarFile!$A$1:$R$25,H$3,360-$D193)</f>
        <v>5.069999999999999</v>
      </c>
      <c r="I193" s="155">
        <f>BILINTERP(SailGribPolarFile!$A$1:$R$25,I$3,360-$D193)</f>
        <v>5.87</v>
      </c>
      <c r="J193" s="155">
        <f>BILINTERP(SailGribPolarFile!$A$1:$R$25,J$3,360-$D193)</f>
        <v>6.569999999999999</v>
      </c>
      <c r="K193" s="155">
        <f>BILINTERP(SailGribPolarFile!$A$1:$R$25,K$3,360-$D193)</f>
        <v>6.9799999999999995</v>
      </c>
      <c r="L193" s="155">
        <f>BILINTERP(SailGribPolarFile!$A$1:$R$25,L$3,360-$D193)</f>
        <v>7.779999999999999</v>
      </c>
      <c r="M193" s="155">
        <f>BILINTERP(SailGribPolarFile!$A$1:$R$25,M$3,360-$D193)</f>
        <v>8.95</v>
      </c>
      <c r="N193" s="155">
        <f>BILINTERP(SailGribPolarFile!$A$1:$R$25,N$3,360-$D193)</f>
        <v>10.72</v>
      </c>
      <c r="O193" s="155">
        <f>BILINTERP(SailGribPolarFile!$A$1:$R$25,O$3,360-$D193)</f>
        <v>13.08</v>
      </c>
      <c r="P193" s="153"/>
      <c r="Q193" s="153"/>
      <c r="R193" s="153"/>
    </row>
    <row r="194" spans="4:18" ht="12.75">
      <c r="D194" s="153">
        <f t="shared" si="4"/>
        <v>190</v>
      </c>
      <c r="E194" s="155">
        <f>BILINTERP(SailGribPolarFile!$A$1:$R$25,E$3,360-$D194)</f>
        <v>2.1</v>
      </c>
      <c r="F194" s="155">
        <f>BILINTERP(SailGribPolarFile!$A$1:$R$25,F$3,360-$D194)</f>
        <v>3.1</v>
      </c>
      <c r="G194" s="155">
        <f>BILINTERP(SailGribPolarFile!$A$1:$R$25,G$3,360-$D194)</f>
        <v>4.1</v>
      </c>
      <c r="H194" s="155">
        <f>BILINTERP(SailGribPolarFile!$A$1:$R$25,H$3,360-$D194)</f>
        <v>5.1</v>
      </c>
      <c r="I194" s="155">
        <f>BILINTERP(SailGribPolarFile!$A$1:$R$25,I$3,360-$D194)</f>
        <v>5.9</v>
      </c>
      <c r="J194" s="155">
        <f>BILINTERP(SailGribPolarFile!$A$1:$R$25,J$3,360-$D194)</f>
        <v>6.6</v>
      </c>
      <c r="K194" s="155">
        <f>BILINTERP(SailGribPolarFile!$A$1:$R$25,K$3,360-$D194)</f>
        <v>7</v>
      </c>
      <c r="L194" s="155">
        <f>BILINTERP(SailGribPolarFile!$A$1:$R$25,L$3,360-$D194)</f>
        <v>7.8</v>
      </c>
      <c r="M194" s="155">
        <f>BILINTERP(SailGribPolarFile!$A$1:$R$25,M$3,360-$D194)</f>
        <v>9</v>
      </c>
      <c r="N194" s="155">
        <f>BILINTERP(SailGribPolarFile!$A$1:$R$25,N$3,360-$D194)</f>
        <v>10.8</v>
      </c>
      <c r="O194" s="155">
        <f>BILINTERP(SailGribPolarFile!$A$1:$R$25,O$3,360-$D194)</f>
        <v>13.2</v>
      </c>
      <c r="P194" s="153"/>
      <c r="Q194" s="153"/>
      <c r="R194" s="153"/>
    </row>
    <row r="195" spans="4:18" ht="12.75">
      <c r="D195" s="153">
        <f t="shared" si="4"/>
        <v>191</v>
      </c>
      <c r="E195" s="155">
        <f>BILINTERP(SailGribPolarFile!$A$1:$R$25,E$3,360-$D195)</f>
        <v>2.12</v>
      </c>
      <c r="F195" s="155">
        <f>BILINTERP(SailGribPolarFile!$A$1:$R$25,F$3,360-$D195)</f>
        <v>3.13</v>
      </c>
      <c r="G195" s="155">
        <f>BILINTERP(SailGribPolarFile!$A$1:$R$25,G$3,360-$D195)</f>
        <v>4.14</v>
      </c>
      <c r="H195" s="155">
        <f>BILINTERP(SailGribPolarFile!$A$1:$R$25,H$3,360-$D195)</f>
        <v>5.14</v>
      </c>
      <c r="I195" s="155">
        <f>BILINTERP(SailGribPolarFile!$A$1:$R$25,I$3,360-$D195)</f>
        <v>5.94</v>
      </c>
      <c r="J195" s="155">
        <f>BILINTERP(SailGribPolarFile!$A$1:$R$25,J$3,360-$D195)</f>
        <v>6.619999999999999</v>
      </c>
      <c r="K195" s="155">
        <f>BILINTERP(SailGribPolarFile!$A$1:$R$25,K$3,360-$D195)</f>
        <v>7.03</v>
      </c>
      <c r="L195" s="155">
        <f>BILINTERP(SailGribPolarFile!$A$1:$R$25,L$3,360-$D195)</f>
        <v>7.83</v>
      </c>
      <c r="M195" s="155">
        <f>BILINTERP(SailGribPolarFile!$A$1:$R$25,M$3,360-$D195)</f>
        <v>9.05</v>
      </c>
      <c r="N195" s="155">
        <f>BILINTERP(SailGribPolarFile!$A$1:$R$25,N$3,360-$D195)</f>
        <v>10.88</v>
      </c>
      <c r="O195" s="155">
        <f>BILINTERP(SailGribPolarFile!$A$1:$R$25,O$3,360-$D195)</f>
        <v>13.309999999999999</v>
      </c>
      <c r="P195" s="153"/>
      <c r="Q195" s="153"/>
      <c r="R195" s="153"/>
    </row>
    <row r="196" spans="4:18" ht="12.75">
      <c r="D196" s="153">
        <f t="shared" si="4"/>
        <v>192</v>
      </c>
      <c r="E196" s="155">
        <f>BILINTERP(SailGribPolarFile!$A$1:$R$25,E$3,360-$D196)</f>
        <v>2.14</v>
      </c>
      <c r="F196" s="155">
        <f>BILINTERP(SailGribPolarFile!$A$1:$R$25,F$3,360-$D196)</f>
        <v>3.16</v>
      </c>
      <c r="G196" s="155">
        <f>BILINTERP(SailGribPolarFile!$A$1:$R$25,G$3,360-$D196)</f>
        <v>4.18</v>
      </c>
      <c r="H196" s="155">
        <f>BILINTERP(SailGribPolarFile!$A$1:$R$25,H$3,360-$D196)</f>
        <v>5.18</v>
      </c>
      <c r="I196" s="155">
        <f>BILINTERP(SailGribPolarFile!$A$1:$R$25,I$3,360-$D196)</f>
        <v>5.98</v>
      </c>
      <c r="J196" s="155">
        <f>BILINTERP(SailGribPolarFile!$A$1:$R$25,J$3,360-$D196)</f>
        <v>6.64</v>
      </c>
      <c r="K196" s="155">
        <f>BILINTERP(SailGribPolarFile!$A$1:$R$25,K$3,360-$D196)</f>
        <v>7.06</v>
      </c>
      <c r="L196" s="155">
        <f>BILINTERP(SailGribPolarFile!$A$1:$R$25,L$3,360-$D196)</f>
        <v>7.859999999999999</v>
      </c>
      <c r="M196" s="155">
        <f>BILINTERP(SailGribPolarFile!$A$1:$R$25,M$3,360-$D196)</f>
        <v>9.1</v>
      </c>
      <c r="N196" s="155">
        <f>BILINTERP(SailGribPolarFile!$A$1:$R$25,N$3,360-$D196)</f>
        <v>10.96</v>
      </c>
      <c r="O196" s="155">
        <f>BILINTERP(SailGribPolarFile!$A$1:$R$25,O$3,360-$D196)</f>
        <v>13.42</v>
      </c>
      <c r="P196" s="153"/>
      <c r="Q196" s="153"/>
      <c r="R196" s="153"/>
    </row>
    <row r="197" spans="4:18" ht="12.75">
      <c r="D197" s="153">
        <f t="shared" si="4"/>
        <v>193</v>
      </c>
      <c r="E197" s="155">
        <f>BILINTERP(SailGribPolarFile!$A$1:$R$25,E$3,360-$D197)</f>
        <v>2.16</v>
      </c>
      <c r="F197" s="155">
        <f>BILINTERP(SailGribPolarFile!$A$1:$R$25,F$3,360-$D197)</f>
        <v>3.19</v>
      </c>
      <c r="G197" s="155">
        <f>BILINTERP(SailGribPolarFile!$A$1:$R$25,G$3,360-$D197)</f>
        <v>4.22</v>
      </c>
      <c r="H197" s="155">
        <f>BILINTERP(SailGribPolarFile!$A$1:$R$25,H$3,360-$D197)</f>
        <v>5.22</v>
      </c>
      <c r="I197" s="155">
        <f>BILINTERP(SailGribPolarFile!$A$1:$R$25,I$3,360-$D197)</f>
        <v>6.0200000000000005</v>
      </c>
      <c r="J197" s="155">
        <f>BILINTERP(SailGribPolarFile!$A$1:$R$25,J$3,360-$D197)</f>
        <v>6.66</v>
      </c>
      <c r="K197" s="155">
        <f>BILINTERP(SailGribPolarFile!$A$1:$R$25,K$3,360-$D197)</f>
        <v>7.09</v>
      </c>
      <c r="L197" s="155">
        <f>BILINTERP(SailGribPolarFile!$A$1:$R$25,L$3,360-$D197)</f>
        <v>7.89</v>
      </c>
      <c r="M197" s="155">
        <f>BILINTERP(SailGribPolarFile!$A$1:$R$25,M$3,360-$D197)</f>
        <v>9.15</v>
      </c>
      <c r="N197" s="155">
        <f>BILINTERP(SailGribPolarFile!$A$1:$R$25,N$3,360-$D197)</f>
        <v>11.040000000000001</v>
      </c>
      <c r="O197" s="155">
        <f>BILINTERP(SailGribPolarFile!$A$1:$R$25,O$3,360-$D197)</f>
        <v>13.53</v>
      </c>
      <c r="P197" s="153"/>
      <c r="Q197" s="153"/>
      <c r="R197" s="153"/>
    </row>
    <row r="198" spans="4:18" ht="12.75">
      <c r="D198" s="153">
        <f aca="true" t="shared" si="5" ref="D198:D261">D197+1</f>
        <v>194</v>
      </c>
      <c r="E198" s="155">
        <f>BILINTERP(SailGribPolarFile!$A$1:$R$25,E$3,360-$D198)</f>
        <v>2.18</v>
      </c>
      <c r="F198" s="155">
        <f>BILINTERP(SailGribPolarFile!$A$1:$R$25,F$3,360-$D198)</f>
        <v>3.22</v>
      </c>
      <c r="G198" s="155">
        <f>BILINTERP(SailGribPolarFile!$A$1:$R$25,G$3,360-$D198)</f>
        <v>4.26</v>
      </c>
      <c r="H198" s="155">
        <f>BILINTERP(SailGribPolarFile!$A$1:$R$25,H$3,360-$D198)</f>
        <v>5.26</v>
      </c>
      <c r="I198" s="155">
        <f>BILINTERP(SailGribPolarFile!$A$1:$R$25,I$3,360-$D198)</f>
        <v>6.0600000000000005</v>
      </c>
      <c r="J198" s="155">
        <f>BILINTERP(SailGribPolarFile!$A$1:$R$25,J$3,360-$D198)</f>
        <v>6.68</v>
      </c>
      <c r="K198" s="155">
        <f>BILINTERP(SailGribPolarFile!$A$1:$R$25,K$3,360-$D198)</f>
        <v>7.12</v>
      </c>
      <c r="L198" s="155">
        <f>BILINTERP(SailGribPolarFile!$A$1:$R$25,L$3,360-$D198)</f>
        <v>7.92</v>
      </c>
      <c r="M198" s="155">
        <f>BILINTERP(SailGribPolarFile!$A$1:$R$25,M$3,360-$D198)</f>
        <v>9.2</v>
      </c>
      <c r="N198" s="155">
        <f>BILINTERP(SailGribPolarFile!$A$1:$R$25,N$3,360-$D198)</f>
        <v>11.120000000000001</v>
      </c>
      <c r="O198" s="155">
        <f>BILINTERP(SailGribPolarFile!$A$1:$R$25,O$3,360-$D198)</f>
        <v>13.64</v>
      </c>
      <c r="P198" s="153"/>
      <c r="Q198" s="153"/>
      <c r="R198" s="153"/>
    </row>
    <row r="199" spans="4:18" ht="12.75">
      <c r="D199" s="153">
        <f t="shared" si="5"/>
        <v>195</v>
      </c>
      <c r="E199" s="155">
        <f>BILINTERP(SailGribPolarFile!$A$1:$R$25,E$3,360-$D199)</f>
        <v>2.2</v>
      </c>
      <c r="F199" s="155">
        <f>BILINTERP(SailGribPolarFile!$A$1:$R$25,F$3,360-$D199)</f>
        <v>3.25</v>
      </c>
      <c r="G199" s="155">
        <f>BILINTERP(SailGribPolarFile!$A$1:$R$25,G$3,360-$D199)</f>
        <v>4.3</v>
      </c>
      <c r="H199" s="155">
        <f>BILINTERP(SailGribPolarFile!$A$1:$R$25,H$3,360-$D199)</f>
        <v>5.3</v>
      </c>
      <c r="I199" s="155">
        <f>BILINTERP(SailGribPolarFile!$A$1:$R$25,I$3,360-$D199)</f>
        <v>6.1</v>
      </c>
      <c r="J199" s="155">
        <f>BILINTERP(SailGribPolarFile!$A$1:$R$25,J$3,360-$D199)</f>
        <v>6.699999999999999</v>
      </c>
      <c r="K199" s="155">
        <f>BILINTERP(SailGribPolarFile!$A$1:$R$25,K$3,360-$D199)</f>
        <v>7.15</v>
      </c>
      <c r="L199" s="155">
        <f>BILINTERP(SailGribPolarFile!$A$1:$R$25,L$3,360-$D199)</f>
        <v>7.949999999999999</v>
      </c>
      <c r="M199" s="155">
        <f>BILINTERP(SailGribPolarFile!$A$1:$R$25,M$3,360-$D199)</f>
        <v>9.25</v>
      </c>
      <c r="N199" s="155">
        <f>BILINTERP(SailGribPolarFile!$A$1:$R$25,N$3,360-$D199)</f>
        <v>11.2</v>
      </c>
      <c r="O199" s="155">
        <f>BILINTERP(SailGribPolarFile!$A$1:$R$25,O$3,360-$D199)</f>
        <v>13.75</v>
      </c>
      <c r="P199" s="153"/>
      <c r="Q199" s="153"/>
      <c r="R199" s="153"/>
    </row>
    <row r="200" spans="4:18" ht="12.75">
      <c r="D200" s="153">
        <f t="shared" si="5"/>
        <v>196</v>
      </c>
      <c r="E200" s="155">
        <f>BILINTERP(SailGribPolarFile!$A$1:$R$25,E$3,360-$D200)</f>
        <v>2.2199999999999998</v>
      </c>
      <c r="F200" s="155">
        <f>BILINTERP(SailGribPolarFile!$A$1:$R$25,F$3,360-$D200)</f>
        <v>3.28</v>
      </c>
      <c r="G200" s="155">
        <f>BILINTERP(SailGribPolarFile!$A$1:$R$25,G$3,360-$D200)</f>
        <v>4.34</v>
      </c>
      <c r="H200" s="155">
        <f>BILINTERP(SailGribPolarFile!$A$1:$R$25,H$3,360-$D200)</f>
        <v>5.34</v>
      </c>
      <c r="I200" s="155">
        <f>BILINTERP(SailGribPolarFile!$A$1:$R$25,I$3,360-$D200)</f>
        <v>6.14</v>
      </c>
      <c r="J200" s="155">
        <f>BILINTERP(SailGribPolarFile!$A$1:$R$25,J$3,360-$D200)</f>
        <v>6.72</v>
      </c>
      <c r="K200" s="155">
        <f>BILINTERP(SailGribPolarFile!$A$1:$R$25,K$3,360-$D200)</f>
        <v>7.18</v>
      </c>
      <c r="L200" s="155">
        <f>BILINTERP(SailGribPolarFile!$A$1:$R$25,L$3,360-$D200)</f>
        <v>7.9799999999999995</v>
      </c>
      <c r="M200" s="155">
        <f>BILINTERP(SailGribPolarFile!$A$1:$R$25,M$3,360-$D200)</f>
        <v>9.3</v>
      </c>
      <c r="N200" s="155">
        <f>BILINTERP(SailGribPolarFile!$A$1:$R$25,N$3,360-$D200)</f>
        <v>11.28</v>
      </c>
      <c r="O200" s="155">
        <f>BILINTERP(SailGribPolarFile!$A$1:$R$25,O$3,360-$D200)</f>
        <v>13.86</v>
      </c>
      <c r="P200" s="153"/>
      <c r="Q200" s="153"/>
      <c r="R200" s="153"/>
    </row>
    <row r="201" spans="4:18" ht="12.75">
      <c r="D201" s="153">
        <f t="shared" si="5"/>
        <v>197</v>
      </c>
      <c r="E201" s="155">
        <f>BILINTERP(SailGribPolarFile!$A$1:$R$25,E$3,360-$D201)</f>
        <v>2.2399999999999998</v>
      </c>
      <c r="F201" s="155">
        <f>BILINTERP(SailGribPolarFile!$A$1:$R$25,F$3,360-$D201)</f>
        <v>3.31</v>
      </c>
      <c r="G201" s="155">
        <f>BILINTERP(SailGribPolarFile!$A$1:$R$25,G$3,360-$D201)</f>
        <v>4.38</v>
      </c>
      <c r="H201" s="155">
        <f>BILINTERP(SailGribPolarFile!$A$1:$R$25,H$3,360-$D201)</f>
        <v>5.38</v>
      </c>
      <c r="I201" s="155">
        <f>BILINTERP(SailGribPolarFile!$A$1:$R$25,I$3,360-$D201)</f>
        <v>6.18</v>
      </c>
      <c r="J201" s="155">
        <f>BILINTERP(SailGribPolarFile!$A$1:$R$25,J$3,360-$D201)</f>
        <v>6.74</v>
      </c>
      <c r="K201" s="155">
        <f>BILINTERP(SailGribPolarFile!$A$1:$R$25,K$3,360-$D201)</f>
        <v>7.21</v>
      </c>
      <c r="L201" s="155">
        <f>BILINTERP(SailGribPolarFile!$A$1:$R$25,L$3,360-$D201)</f>
        <v>8.01</v>
      </c>
      <c r="M201" s="155">
        <f>BILINTERP(SailGribPolarFile!$A$1:$R$25,M$3,360-$D201)</f>
        <v>9.35</v>
      </c>
      <c r="N201" s="155">
        <f>BILINTERP(SailGribPolarFile!$A$1:$R$25,N$3,360-$D201)</f>
        <v>11.36</v>
      </c>
      <c r="O201" s="155">
        <f>BILINTERP(SailGribPolarFile!$A$1:$R$25,O$3,360-$D201)</f>
        <v>13.97</v>
      </c>
      <c r="P201" s="153"/>
      <c r="Q201" s="153"/>
      <c r="R201" s="153"/>
    </row>
    <row r="202" spans="4:18" ht="12.75">
      <c r="D202" s="153">
        <f t="shared" si="5"/>
        <v>198</v>
      </c>
      <c r="E202" s="155">
        <f>BILINTERP(SailGribPolarFile!$A$1:$R$25,E$3,360-$D202)</f>
        <v>2.26</v>
      </c>
      <c r="F202" s="155">
        <f>BILINTERP(SailGribPolarFile!$A$1:$R$25,F$3,360-$D202)</f>
        <v>3.34</v>
      </c>
      <c r="G202" s="155">
        <f>BILINTERP(SailGribPolarFile!$A$1:$R$25,G$3,360-$D202)</f>
        <v>4.42</v>
      </c>
      <c r="H202" s="155">
        <f>BILINTERP(SailGribPolarFile!$A$1:$R$25,H$3,360-$D202)</f>
        <v>5.42</v>
      </c>
      <c r="I202" s="155">
        <f>BILINTERP(SailGribPolarFile!$A$1:$R$25,I$3,360-$D202)</f>
        <v>6.22</v>
      </c>
      <c r="J202" s="155">
        <f>BILINTERP(SailGribPolarFile!$A$1:$R$25,J$3,360-$D202)</f>
        <v>6.76</v>
      </c>
      <c r="K202" s="155">
        <f>BILINTERP(SailGribPolarFile!$A$1:$R$25,K$3,360-$D202)</f>
        <v>7.24</v>
      </c>
      <c r="L202" s="155">
        <f>BILINTERP(SailGribPolarFile!$A$1:$R$25,L$3,360-$D202)</f>
        <v>8.04</v>
      </c>
      <c r="M202" s="155">
        <f>BILINTERP(SailGribPolarFile!$A$1:$R$25,M$3,360-$D202)</f>
        <v>9.4</v>
      </c>
      <c r="N202" s="155">
        <f>BILINTERP(SailGribPolarFile!$A$1:$R$25,N$3,360-$D202)</f>
        <v>11.44</v>
      </c>
      <c r="O202" s="155">
        <f>BILINTERP(SailGribPolarFile!$A$1:$R$25,O$3,360-$D202)</f>
        <v>14.08</v>
      </c>
      <c r="P202" s="153"/>
      <c r="Q202" s="153"/>
      <c r="R202" s="153"/>
    </row>
    <row r="203" spans="4:18" ht="12.75">
      <c r="D203" s="153">
        <f t="shared" si="5"/>
        <v>199</v>
      </c>
      <c r="E203" s="155">
        <f>BILINTERP(SailGribPolarFile!$A$1:$R$25,E$3,360-$D203)</f>
        <v>2.28</v>
      </c>
      <c r="F203" s="155">
        <f>BILINTERP(SailGribPolarFile!$A$1:$R$25,F$3,360-$D203)</f>
        <v>3.37</v>
      </c>
      <c r="G203" s="155">
        <f>BILINTERP(SailGribPolarFile!$A$1:$R$25,G$3,360-$D203)</f>
        <v>4.46</v>
      </c>
      <c r="H203" s="155">
        <f>BILINTERP(SailGribPolarFile!$A$1:$R$25,H$3,360-$D203)</f>
        <v>5.46</v>
      </c>
      <c r="I203" s="155">
        <f>BILINTERP(SailGribPolarFile!$A$1:$R$25,I$3,360-$D203)</f>
        <v>6.26</v>
      </c>
      <c r="J203" s="155">
        <f>BILINTERP(SailGribPolarFile!$A$1:$R$25,J$3,360-$D203)</f>
        <v>6.779999999999999</v>
      </c>
      <c r="K203" s="155">
        <f>BILINTERP(SailGribPolarFile!$A$1:$R$25,K$3,360-$D203)</f>
        <v>7.27</v>
      </c>
      <c r="L203" s="155">
        <f>BILINTERP(SailGribPolarFile!$A$1:$R$25,L$3,360-$D203)</f>
        <v>8.07</v>
      </c>
      <c r="M203" s="155">
        <f>BILINTERP(SailGribPolarFile!$A$1:$R$25,M$3,360-$D203)</f>
        <v>9.45</v>
      </c>
      <c r="N203" s="155">
        <f>BILINTERP(SailGribPolarFile!$A$1:$R$25,N$3,360-$D203)</f>
        <v>11.52</v>
      </c>
      <c r="O203" s="155">
        <f>BILINTERP(SailGribPolarFile!$A$1:$R$25,O$3,360-$D203)</f>
        <v>14.190000000000001</v>
      </c>
      <c r="P203" s="153"/>
      <c r="Q203" s="153"/>
      <c r="R203" s="153"/>
    </row>
    <row r="204" spans="4:18" ht="12.75">
      <c r="D204" s="153">
        <f t="shared" si="5"/>
        <v>200</v>
      </c>
      <c r="E204" s="155">
        <f>BILINTERP(SailGribPolarFile!$A$1:$R$25,E$3,360-$D204)</f>
        <v>2.3</v>
      </c>
      <c r="F204" s="155">
        <f>BILINTERP(SailGribPolarFile!$A$1:$R$25,F$3,360-$D204)</f>
        <v>3.4</v>
      </c>
      <c r="G204" s="155">
        <f>BILINTERP(SailGribPolarFile!$A$1:$R$25,G$3,360-$D204)</f>
        <v>4.5</v>
      </c>
      <c r="H204" s="155">
        <f>BILINTERP(SailGribPolarFile!$A$1:$R$25,H$3,360-$D204)</f>
        <v>5.5</v>
      </c>
      <c r="I204" s="155">
        <f>BILINTERP(SailGribPolarFile!$A$1:$R$25,I$3,360-$D204)</f>
        <v>6.3</v>
      </c>
      <c r="J204" s="155">
        <f>BILINTERP(SailGribPolarFile!$A$1:$R$25,J$3,360-$D204)</f>
        <v>6.8</v>
      </c>
      <c r="K204" s="155">
        <f>BILINTERP(SailGribPolarFile!$A$1:$R$25,K$3,360-$D204)</f>
        <v>7.3</v>
      </c>
      <c r="L204" s="155">
        <f>BILINTERP(SailGribPolarFile!$A$1:$R$25,L$3,360-$D204)</f>
        <v>8.1</v>
      </c>
      <c r="M204" s="155">
        <f>BILINTERP(SailGribPolarFile!$A$1:$R$25,M$3,360-$D204)</f>
        <v>9.5</v>
      </c>
      <c r="N204" s="155">
        <f>BILINTERP(SailGribPolarFile!$A$1:$R$25,N$3,360-$D204)</f>
        <v>11.6</v>
      </c>
      <c r="O204" s="155">
        <f>BILINTERP(SailGribPolarFile!$A$1:$R$25,O$3,360-$D204)</f>
        <v>14.3</v>
      </c>
      <c r="P204" s="153"/>
      <c r="Q204" s="153"/>
      <c r="R204" s="153"/>
    </row>
    <row r="205" spans="4:18" ht="12.75">
      <c r="D205" s="153">
        <f t="shared" si="5"/>
        <v>201</v>
      </c>
      <c r="E205" s="155">
        <f>BILINTERP(SailGribPolarFile!$A$1:$R$25,E$3,360-$D205)</f>
        <v>2.3299999999999996</v>
      </c>
      <c r="F205" s="155">
        <f>BILINTERP(SailGribPolarFile!$A$1:$R$25,F$3,360-$D205)</f>
        <v>3.4499999999999997</v>
      </c>
      <c r="G205" s="155">
        <f>BILINTERP(SailGribPolarFile!$A$1:$R$25,G$3,360-$D205)</f>
        <v>4.55</v>
      </c>
      <c r="H205" s="155">
        <f>BILINTERP(SailGribPolarFile!$A$1:$R$25,H$3,360-$D205)</f>
        <v>5.55</v>
      </c>
      <c r="I205" s="155">
        <f>BILINTERP(SailGribPolarFile!$A$1:$R$25,I$3,360-$D205)</f>
        <v>6.33</v>
      </c>
      <c r="J205" s="155">
        <f>BILINTERP(SailGribPolarFile!$A$1:$R$25,J$3,360-$D205)</f>
        <v>6.83</v>
      </c>
      <c r="K205" s="155">
        <f>BILINTERP(SailGribPolarFile!$A$1:$R$25,K$3,360-$D205)</f>
        <v>7.319999999999999</v>
      </c>
      <c r="L205" s="155">
        <f>BILINTERP(SailGribPolarFile!$A$1:$R$25,L$3,360-$D205)</f>
        <v>8.129999999999999</v>
      </c>
      <c r="M205" s="155">
        <f>BILINTERP(SailGribPolarFile!$A$1:$R$25,M$3,360-$D205)</f>
        <v>9.55</v>
      </c>
      <c r="N205" s="155">
        <f>BILINTERP(SailGribPolarFile!$A$1:$R$25,N$3,360-$D205)</f>
        <v>11.65</v>
      </c>
      <c r="O205" s="155">
        <f>BILINTERP(SailGribPolarFile!$A$1:$R$25,O$3,360-$D205)</f>
        <v>14.280000000000001</v>
      </c>
      <c r="P205" s="153"/>
      <c r="Q205" s="153"/>
      <c r="R205" s="153"/>
    </row>
    <row r="206" spans="4:18" ht="12.75">
      <c r="D206" s="153">
        <f t="shared" si="5"/>
        <v>202</v>
      </c>
      <c r="E206" s="155">
        <f>BILINTERP(SailGribPolarFile!$A$1:$R$25,E$3,360-$D206)</f>
        <v>2.36</v>
      </c>
      <c r="F206" s="155">
        <f>BILINTERP(SailGribPolarFile!$A$1:$R$25,F$3,360-$D206)</f>
        <v>3.5</v>
      </c>
      <c r="G206" s="155">
        <f>BILINTERP(SailGribPolarFile!$A$1:$R$25,G$3,360-$D206)</f>
        <v>4.6</v>
      </c>
      <c r="H206" s="155">
        <f>BILINTERP(SailGribPolarFile!$A$1:$R$25,H$3,360-$D206)</f>
        <v>5.6</v>
      </c>
      <c r="I206" s="155">
        <f>BILINTERP(SailGribPolarFile!$A$1:$R$25,I$3,360-$D206)</f>
        <v>6.359999999999999</v>
      </c>
      <c r="J206" s="155">
        <f>BILINTERP(SailGribPolarFile!$A$1:$R$25,J$3,360-$D206)</f>
        <v>6.859999999999999</v>
      </c>
      <c r="K206" s="155">
        <f>BILINTERP(SailGribPolarFile!$A$1:$R$25,K$3,360-$D206)</f>
        <v>7.34</v>
      </c>
      <c r="L206" s="155">
        <f>BILINTERP(SailGribPolarFile!$A$1:$R$25,L$3,360-$D206)</f>
        <v>8.16</v>
      </c>
      <c r="M206" s="155">
        <f>BILINTERP(SailGribPolarFile!$A$1:$R$25,M$3,360-$D206)</f>
        <v>9.6</v>
      </c>
      <c r="N206" s="155">
        <f>BILINTERP(SailGribPolarFile!$A$1:$R$25,N$3,360-$D206)</f>
        <v>11.7</v>
      </c>
      <c r="O206" s="155">
        <f>BILINTERP(SailGribPolarFile!$A$1:$R$25,O$3,360-$D206)</f>
        <v>14.26</v>
      </c>
      <c r="P206" s="153"/>
      <c r="Q206" s="153"/>
      <c r="R206" s="153"/>
    </row>
    <row r="207" spans="4:18" ht="12.75">
      <c r="D207" s="153">
        <f t="shared" si="5"/>
        <v>203</v>
      </c>
      <c r="E207" s="155">
        <f>BILINTERP(SailGribPolarFile!$A$1:$R$25,E$3,360-$D207)</f>
        <v>2.39</v>
      </c>
      <c r="F207" s="155">
        <f>BILINTERP(SailGribPolarFile!$A$1:$R$25,F$3,360-$D207)</f>
        <v>3.55</v>
      </c>
      <c r="G207" s="155">
        <f>BILINTERP(SailGribPolarFile!$A$1:$R$25,G$3,360-$D207)</f>
        <v>4.65</v>
      </c>
      <c r="H207" s="155">
        <f>BILINTERP(SailGribPolarFile!$A$1:$R$25,H$3,360-$D207)</f>
        <v>5.65</v>
      </c>
      <c r="I207" s="155">
        <f>BILINTERP(SailGribPolarFile!$A$1:$R$25,I$3,360-$D207)</f>
        <v>6.39</v>
      </c>
      <c r="J207" s="155">
        <f>BILINTERP(SailGribPolarFile!$A$1:$R$25,J$3,360-$D207)</f>
        <v>6.89</v>
      </c>
      <c r="K207" s="155">
        <f>BILINTERP(SailGribPolarFile!$A$1:$R$25,K$3,360-$D207)</f>
        <v>7.36</v>
      </c>
      <c r="L207" s="155">
        <f>BILINTERP(SailGribPolarFile!$A$1:$R$25,L$3,360-$D207)</f>
        <v>8.19</v>
      </c>
      <c r="M207" s="155">
        <f>BILINTERP(SailGribPolarFile!$A$1:$R$25,M$3,360-$D207)</f>
        <v>9.65</v>
      </c>
      <c r="N207" s="155">
        <f>BILINTERP(SailGribPolarFile!$A$1:$R$25,N$3,360-$D207)</f>
        <v>11.75</v>
      </c>
      <c r="O207" s="155">
        <f>BILINTERP(SailGribPolarFile!$A$1:$R$25,O$3,360-$D207)</f>
        <v>14.24</v>
      </c>
      <c r="P207" s="153"/>
      <c r="Q207" s="153"/>
      <c r="R207" s="153"/>
    </row>
    <row r="208" spans="4:18" ht="12.75">
      <c r="D208" s="153">
        <f t="shared" si="5"/>
        <v>204</v>
      </c>
      <c r="E208" s="155">
        <f>BILINTERP(SailGribPolarFile!$A$1:$R$25,E$3,360-$D208)</f>
        <v>2.42</v>
      </c>
      <c r="F208" s="155">
        <f>BILINTERP(SailGribPolarFile!$A$1:$R$25,F$3,360-$D208)</f>
        <v>3.6</v>
      </c>
      <c r="G208" s="155">
        <f>BILINTERP(SailGribPolarFile!$A$1:$R$25,G$3,360-$D208)</f>
        <v>4.7</v>
      </c>
      <c r="H208" s="155">
        <f>BILINTERP(SailGribPolarFile!$A$1:$R$25,H$3,360-$D208)</f>
        <v>5.7</v>
      </c>
      <c r="I208" s="155">
        <f>BILINTERP(SailGribPolarFile!$A$1:$R$25,I$3,360-$D208)</f>
        <v>6.42</v>
      </c>
      <c r="J208" s="155">
        <f>BILINTERP(SailGribPolarFile!$A$1:$R$25,J$3,360-$D208)</f>
        <v>6.92</v>
      </c>
      <c r="K208" s="155">
        <f>BILINTERP(SailGribPolarFile!$A$1:$R$25,K$3,360-$D208)</f>
        <v>7.38</v>
      </c>
      <c r="L208" s="155">
        <f>BILINTERP(SailGribPolarFile!$A$1:$R$25,L$3,360-$D208)</f>
        <v>8.22</v>
      </c>
      <c r="M208" s="155">
        <f>BILINTERP(SailGribPolarFile!$A$1:$R$25,M$3,360-$D208)</f>
        <v>9.7</v>
      </c>
      <c r="N208" s="155">
        <f>BILINTERP(SailGribPolarFile!$A$1:$R$25,N$3,360-$D208)</f>
        <v>11.799999999999999</v>
      </c>
      <c r="O208" s="155">
        <f>BILINTERP(SailGribPolarFile!$A$1:$R$25,O$3,360-$D208)</f>
        <v>14.22</v>
      </c>
      <c r="P208" s="153"/>
      <c r="Q208" s="153"/>
      <c r="R208" s="153"/>
    </row>
    <row r="209" spans="4:18" ht="12.75">
      <c r="D209" s="153">
        <f t="shared" si="5"/>
        <v>205</v>
      </c>
      <c r="E209" s="155">
        <f>BILINTERP(SailGribPolarFile!$A$1:$R$25,E$3,360-$D209)</f>
        <v>2.45</v>
      </c>
      <c r="F209" s="155">
        <f>BILINTERP(SailGribPolarFile!$A$1:$R$25,F$3,360-$D209)</f>
        <v>3.65</v>
      </c>
      <c r="G209" s="155">
        <f>BILINTERP(SailGribPolarFile!$A$1:$R$25,G$3,360-$D209)</f>
        <v>4.75</v>
      </c>
      <c r="H209" s="155">
        <f>BILINTERP(SailGribPolarFile!$A$1:$R$25,H$3,360-$D209)</f>
        <v>5.75</v>
      </c>
      <c r="I209" s="155">
        <f>BILINTERP(SailGribPolarFile!$A$1:$R$25,I$3,360-$D209)</f>
        <v>6.449999999999999</v>
      </c>
      <c r="J209" s="155">
        <f>BILINTERP(SailGribPolarFile!$A$1:$R$25,J$3,360-$D209)</f>
        <v>6.949999999999999</v>
      </c>
      <c r="K209" s="155">
        <f>BILINTERP(SailGribPolarFile!$A$1:$R$25,K$3,360-$D209)</f>
        <v>7.4</v>
      </c>
      <c r="L209" s="155">
        <f>BILINTERP(SailGribPolarFile!$A$1:$R$25,L$3,360-$D209)</f>
        <v>8.25</v>
      </c>
      <c r="M209" s="155">
        <f>BILINTERP(SailGribPolarFile!$A$1:$R$25,M$3,360-$D209)</f>
        <v>9.75</v>
      </c>
      <c r="N209" s="155">
        <f>BILINTERP(SailGribPolarFile!$A$1:$R$25,N$3,360-$D209)</f>
        <v>11.85</v>
      </c>
      <c r="O209" s="155">
        <f>BILINTERP(SailGribPolarFile!$A$1:$R$25,O$3,360-$D209)</f>
        <v>14.2</v>
      </c>
      <c r="P209" s="153"/>
      <c r="Q209" s="153"/>
      <c r="R209" s="153"/>
    </row>
    <row r="210" spans="4:18" ht="12.75">
      <c r="D210" s="153">
        <f t="shared" si="5"/>
        <v>206</v>
      </c>
      <c r="E210" s="155">
        <f>BILINTERP(SailGribPolarFile!$A$1:$R$25,E$3,360-$D210)</f>
        <v>2.48</v>
      </c>
      <c r="F210" s="155">
        <f>BILINTERP(SailGribPolarFile!$A$1:$R$25,F$3,360-$D210)</f>
        <v>3.6999999999999997</v>
      </c>
      <c r="G210" s="155">
        <f>BILINTERP(SailGribPolarFile!$A$1:$R$25,G$3,360-$D210)</f>
        <v>4.8</v>
      </c>
      <c r="H210" s="155">
        <f>BILINTERP(SailGribPolarFile!$A$1:$R$25,H$3,360-$D210)</f>
        <v>5.8</v>
      </c>
      <c r="I210" s="155">
        <f>BILINTERP(SailGribPolarFile!$A$1:$R$25,I$3,360-$D210)</f>
        <v>6.4799999999999995</v>
      </c>
      <c r="J210" s="155">
        <f>BILINTERP(SailGribPolarFile!$A$1:$R$25,J$3,360-$D210)</f>
        <v>6.9799999999999995</v>
      </c>
      <c r="K210" s="155">
        <f>BILINTERP(SailGribPolarFile!$A$1:$R$25,K$3,360-$D210)</f>
        <v>7.42</v>
      </c>
      <c r="L210" s="155">
        <f>BILINTERP(SailGribPolarFile!$A$1:$R$25,L$3,360-$D210)</f>
        <v>8.28</v>
      </c>
      <c r="M210" s="155">
        <f>BILINTERP(SailGribPolarFile!$A$1:$R$25,M$3,360-$D210)</f>
        <v>9.8</v>
      </c>
      <c r="N210" s="155">
        <f>BILINTERP(SailGribPolarFile!$A$1:$R$25,N$3,360-$D210)</f>
        <v>11.9</v>
      </c>
      <c r="O210" s="155">
        <f>BILINTERP(SailGribPolarFile!$A$1:$R$25,O$3,360-$D210)</f>
        <v>14.18</v>
      </c>
      <c r="P210" s="153"/>
      <c r="Q210" s="153"/>
      <c r="R210" s="153"/>
    </row>
    <row r="211" spans="4:18" ht="12.75">
      <c r="D211" s="153">
        <f t="shared" si="5"/>
        <v>207</v>
      </c>
      <c r="E211" s="155">
        <f>BILINTERP(SailGribPolarFile!$A$1:$R$25,E$3,360-$D211)</f>
        <v>2.5100000000000002</v>
      </c>
      <c r="F211" s="155">
        <f>BILINTERP(SailGribPolarFile!$A$1:$R$25,F$3,360-$D211)</f>
        <v>3.75</v>
      </c>
      <c r="G211" s="155">
        <f>BILINTERP(SailGribPolarFile!$A$1:$R$25,G$3,360-$D211)</f>
        <v>4.85</v>
      </c>
      <c r="H211" s="155">
        <f>BILINTERP(SailGribPolarFile!$A$1:$R$25,H$3,360-$D211)</f>
        <v>5.85</v>
      </c>
      <c r="I211" s="155">
        <f>BILINTERP(SailGribPolarFile!$A$1:$R$25,I$3,360-$D211)</f>
        <v>6.51</v>
      </c>
      <c r="J211" s="155">
        <f>BILINTERP(SailGribPolarFile!$A$1:$R$25,J$3,360-$D211)</f>
        <v>7.01</v>
      </c>
      <c r="K211" s="155">
        <f>BILINTERP(SailGribPolarFile!$A$1:$R$25,K$3,360-$D211)</f>
        <v>7.44</v>
      </c>
      <c r="L211" s="155">
        <f>BILINTERP(SailGribPolarFile!$A$1:$R$25,L$3,360-$D211)</f>
        <v>8.31</v>
      </c>
      <c r="M211" s="155">
        <f>BILINTERP(SailGribPolarFile!$A$1:$R$25,M$3,360-$D211)</f>
        <v>9.85</v>
      </c>
      <c r="N211" s="155">
        <f>BILINTERP(SailGribPolarFile!$A$1:$R$25,N$3,360-$D211)</f>
        <v>11.95</v>
      </c>
      <c r="O211" s="155">
        <f>BILINTERP(SailGribPolarFile!$A$1:$R$25,O$3,360-$D211)</f>
        <v>14.16</v>
      </c>
      <c r="P211" s="153"/>
      <c r="Q211" s="153"/>
      <c r="R211" s="153"/>
    </row>
    <row r="212" spans="4:18" ht="12.75">
      <c r="D212" s="153">
        <f t="shared" si="5"/>
        <v>208</v>
      </c>
      <c r="E212" s="155">
        <f>BILINTERP(SailGribPolarFile!$A$1:$R$25,E$3,360-$D212)</f>
        <v>2.54</v>
      </c>
      <c r="F212" s="155">
        <f>BILINTERP(SailGribPolarFile!$A$1:$R$25,F$3,360-$D212)</f>
        <v>3.8</v>
      </c>
      <c r="G212" s="155">
        <f>BILINTERP(SailGribPolarFile!$A$1:$R$25,G$3,360-$D212)</f>
        <v>4.9</v>
      </c>
      <c r="H212" s="155">
        <f>BILINTERP(SailGribPolarFile!$A$1:$R$25,H$3,360-$D212)</f>
        <v>5.9</v>
      </c>
      <c r="I212" s="155">
        <f>BILINTERP(SailGribPolarFile!$A$1:$R$25,I$3,360-$D212)</f>
        <v>6.54</v>
      </c>
      <c r="J212" s="155">
        <f>BILINTERP(SailGribPolarFile!$A$1:$R$25,J$3,360-$D212)</f>
        <v>7.04</v>
      </c>
      <c r="K212" s="155">
        <f>BILINTERP(SailGribPolarFile!$A$1:$R$25,K$3,360-$D212)</f>
        <v>7.46</v>
      </c>
      <c r="L212" s="155">
        <f>BILINTERP(SailGribPolarFile!$A$1:$R$25,L$3,360-$D212)</f>
        <v>8.34</v>
      </c>
      <c r="M212" s="155">
        <f>BILINTERP(SailGribPolarFile!$A$1:$R$25,M$3,360-$D212)</f>
        <v>9.9</v>
      </c>
      <c r="N212" s="155">
        <f>BILINTERP(SailGribPolarFile!$A$1:$R$25,N$3,360-$D212)</f>
        <v>12</v>
      </c>
      <c r="O212" s="155">
        <f>BILINTERP(SailGribPolarFile!$A$1:$R$25,O$3,360-$D212)</f>
        <v>14.14</v>
      </c>
      <c r="P212" s="153"/>
      <c r="Q212" s="153"/>
      <c r="R212" s="153"/>
    </row>
    <row r="213" spans="4:18" ht="12.75">
      <c r="D213" s="153">
        <f t="shared" si="5"/>
        <v>209</v>
      </c>
      <c r="E213" s="155">
        <f>BILINTERP(SailGribPolarFile!$A$1:$R$25,E$3,360-$D213)</f>
        <v>2.57</v>
      </c>
      <c r="F213" s="155">
        <f>BILINTERP(SailGribPolarFile!$A$1:$R$25,F$3,360-$D213)</f>
        <v>3.85</v>
      </c>
      <c r="G213" s="155">
        <f>BILINTERP(SailGribPolarFile!$A$1:$R$25,G$3,360-$D213)</f>
        <v>4.95</v>
      </c>
      <c r="H213" s="155">
        <f>BILINTERP(SailGribPolarFile!$A$1:$R$25,H$3,360-$D213)</f>
        <v>5.95</v>
      </c>
      <c r="I213" s="155">
        <f>BILINTERP(SailGribPolarFile!$A$1:$R$25,I$3,360-$D213)</f>
        <v>6.569999999999999</v>
      </c>
      <c r="J213" s="155">
        <f>BILINTERP(SailGribPolarFile!$A$1:$R$25,J$3,360-$D213)</f>
        <v>7.069999999999999</v>
      </c>
      <c r="K213" s="155">
        <f>BILINTERP(SailGribPolarFile!$A$1:$R$25,K$3,360-$D213)</f>
        <v>7.4799999999999995</v>
      </c>
      <c r="L213" s="155">
        <f>BILINTERP(SailGribPolarFile!$A$1:$R$25,L$3,360-$D213)</f>
        <v>8.370000000000001</v>
      </c>
      <c r="M213" s="155">
        <f>BILINTERP(SailGribPolarFile!$A$1:$R$25,M$3,360-$D213)</f>
        <v>9.95</v>
      </c>
      <c r="N213" s="155">
        <f>BILINTERP(SailGribPolarFile!$A$1:$R$25,N$3,360-$D213)</f>
        <v>12.049999999999999</v>
      </c>
      <c r="O213" s="155">
        <f>BILINTERP(SailGribPolarFile!$A$1:$R$25,O$3,360-$D213)</f>
        <v>14.12</v>
      </c>
      <c r="P213" s="153"/>
      <c r="Q213" s="153"/>
      <c r="R213" s="153"/>
    </row>
    <row r="214" spans="4:18" ht="12.75">
      <c r="D214" s="153">
        <f t="shared" si="5"/>
        <v>210</v>
      </c>
      <c r="E214" s="155">
        <f>BILINTERP(SailGribPolarFile!$A$1:$R$25,E$3,360-$D214)</f>
        <v>2.6</v>
      </c>
      <c r="F214" s="155">
        <f>BILINTERP(SailGribPolarFile!$A$1:$R$25,F$3,360-$D214)</f>
        <v>3.9</v>
      </c>
      <c r="G214" s="155">
        <f>BILINTERP(SailGribPolarFile!$A$1:$R$25,G$3,360-$D214)</f>
        <v>5</v>
      </c>
      <c r="H214" s="155">
        <f>BILINTERP(SailGribPolarFile!$A$1:$R$25,H$3,360-$D214)</f>
        <v>6</v>
      </c>
      <c r="I214" s="155">
        <f>BILINTERP(SailGribPolarFile!$A$1:$R$25,I$3,360-$D214)</f>
        <v>6.6</v>
      </c>
      <c r="J214" s="155">
        <f>BILINTERP(SailGribPolarFile!$A$1:$R$25,J$3,360-$D214)</f>
        <v>7.1</v>
      </c>
      <c r="K214" s="155">
        <f>BILINTERP(SailGribPolarFile!$A$1:$R$25,K$3,360-$D214)</f>
        <v>7.5</v>
      </c>
      <c r="L214" s="155">
        <f>BILINTERP(SailGribPolarFile!$A$1:$R$25,L$3,360-$D214)</f>
        <v>8.4</v>
      </c>
      <c r="M214" s="155">
        <f>BILINTERP(SailGribPolarFile!$A$1:$R$25,M$3,360-$D214)</f>
        <v>10</v>
      </c>
      <c r="N214" s="155">
        <f>BILINTERP(SailGribPolarFile!$A$1:$R$25,N$3,360-$D214)</f>
        <v>12.1</v>
      </c>
      <c r="O214" s="155">
        <f>BILINTERP(SailGribPolarFile!$A$1:$R$25,O$3,360-$D214)</f>
        <v>14.1</v>
      </c>
      <c r="P214" s="153"/>
      <c r="Q214" s="153"/>
      <c r="R214" s="153"/>
    </row>
    <row r="215" spans="4:18" ht="12.75">
      <c r="D215" s="153">
        <f t="shared" si="5"/>
        <v>211</v>
      </c>
      <c r="E215" s="155">
        <f>BILINTERP(SailGribPolarFile!$A$1:$R$25,E$3,360-$D215)</f>
        <v>2.65</v>
      </c>
      <c r="F215" s="155">
        <f>BILINTERP(SailGribPolarFile!$A$1:$R$25,F$3,360-$D215)</f>
        <v>3.96</v>
      </c>
      <c r="G215" s="155">
        <f>BILINTERP(SailGribPolarFile!$A$1:$R$25,G$3,360-$D215)</f>
        <v>5.07</v>
      </c>
      <c r="H215" s="155">
        <f>BILINTERP(SailGribPolarFile!$A$1:$R$25,H$3,360-$D215)</f>
        <v>6.05</v>
      </c>
      <c r="I215" s="155">
        <f>BILINTERP(SailGribPolarFile!$A$1:$R$25,I$3,360-$D215)</f>
        <v>6.64</v>
      </c>
      <c r="J215" s="155">
        <f>BILINTERP(SailGribPolarFile!$A$1:$R$25,J$3,360-$D215)</f>
        <v>7.13</v>
      </c>
      <c r="K215" s="155">
        <f>BILINTERP(SailGribPolarFile!$A$1:$R$25,K$3,360-$D215)</f>
        <v>7.54</v>
      </c>
      <c r="L215" s="155">
        <f>BILINTERP(SailGribPolarFile!$A$1:$R$25,L$3,360-$D215)</f>
        <v>8.43</v>
      </c>
      <c r="M215" s="155">
        <f>BILINTERP(SailGribPolarFile!$A$1:$R$25,M$3,360-$D215)</f>
        <v>9.99</v>
      </c>
      <c r="N215" s="155">
        <f>BILINTERP(SailGribPolarFile!$A$1:$R$25,N$3,360-$D215)</f>
        <v>12.01</v>
      </c>
      <c r="O215" s="155">
        <f>BILINTERP(SailGribPolarFile!$A$1:$R$25,O$3,360-$D215)</f>
        <v>13.94</v>
      </c>
      <c r="P215" s="153"/>
      <c r="Q215" s="153"/>
      <c r="R215" s="153"/>
    </row>
    <row r="216" spans="4:18" ht="12.75">
      <c r="D216" s="153">
        <f t="shared" si="5"/>
        <v>212</v>
      </c>
      <c r="E216" s="155">
        <f>BILINTERP(SailGribPolarFile!$A$1:$R$25,E$3,360-$D216)</f>
        <v>2.7</v>
      </c>
      <c r="F216" s="155">
        <f>BILINTERP(SailGribPolarFile!$A$1:$R$25,F$3,360-$D216)</f>
        <v>4.02</v>
      </c>
      <c r="G216" s="155">
        <f>BILINTERP(SailGribPolarFile!$A$1:$R$25,G$3,360-$D216)</f>
        <v>5.14</v>
      </c>
      <c r="H216" s="155">
        <f>BILINTERP(SailGribPolarFile!$A$1:$R$25,H$3,360-$D216)</f>
        <v>6.1</v>
      </c>
      <c r="I216" s="155">
        <f>BILINTERP(SailGribPolarFile!$A$1:$R$25,I$3,360-$D216)</f>
        <v>6.68</v>
      </c>
      <c r="J216" s="155">
        <f>BILINTERP(SailGribPolarFile!$A$1:$R$25,J$3,360-$D216)</f>
        <v>7.16</v>
      </c>
      <c r="K216" s="155">
        <f>BILINTERP(SailGribPolarFile!$A$1:$R$25,K$3,360-$D216)</f>
        <v>7.58</v>
      </c>
      <c r="L216" s="155">
        <f>BILINTERP(SailGribPolarFile!$A$1:$R$25,L$3,360-$D216)</f>
        <v>8.46</v>
      </c>
      <c r="M216" s="155">
        <f>BILINTERP(SailGribPolarFile!$A$1:$R$25,M$3,360-$D216)</f>
        <v>9.98</v>
      </c>
      <c r="N216" s="155">
        <f>BILINTERP(SailGribPolarFile!$A$1:$R$25,N$3,360-$D216)</f>
        <v>11.92</v>
      </c>
      <c r="O216" s="155">
        <f>BILINTERP(SailGribPolarFile!$A$1:$R$25,O$3,360-$D216)</f>
        <v>13.78</v>
      </c>
      <c r="P216" s="153"/>
      <c r="Q216" s="153"/>
      <c r="R216" s="153"/>
    </row>
    <row r="217" spans="4:18" ht="12.75">
      <c r="D217" s="153">
        <f t="shared" si="5"/>
        <v>213</v>
      </c>
      <c r="E217" s="155">
        <f>BILINTERP(SailGribPolarFile!$A$1:$R$25,E$3,360-$D217)</f>
        <v>2.75</v>
      </c>
      <c r="F217" s="155">
        <f>BILINTERP(SailGribPolarFile!$A$1:$R$25,F$3,360-$D217)</f>
        <v>4.08</v>
      </c>
      <c r="G217" s="155">
        <f>BILINTERP(SailGribPolarFile!$A$1:$R$25,G$3,360-$D217)</f>
        <v>5.21</v>
      </c>
      <c r="H217" s="155">
        <f>BILINTERP(SailGribPolarFile!$A$1:$R$25,H$3,360-$D217)</f>
        <v>6.15</v>
      </c>
      <c r="I217" s="155">
        <f>BILINTERP(SailGribPolarFile!$A$1:$R$25,I$3,360-$D217)</f>
        <v>6.72</v>
      </c>
      <c r="J217" s="155">
        <f>BILINTERP(SailGribPolarFile!$A$1:$R$25,J$3,360-$D217)</f>
        <v>7.1899999999999995</v>
      </c>
      <c r="K217" s="155">
        <f>BILINTERP(SailGribPolarFile!$A$1:$R$25,K$3,360-$D217)</f>
        <v>7.62</v>
      </c>
      <c r="L217" s="155">
        <f>BILINTERP(SailGribPolarFile!$A$1:$R$25,L$3,360-$D217)</f>
        <v>8.49</v>
      </c>
      <c r="M217" s="155">
        <f>BILINTERP(SailGribPolarFile!$A$1:$R$25,M$3,360-$D217)</f>
        <v>9.97</v>
      </c>
      <c r="N217" s="155">
        <f>BILINTERP(SailGribPolarFile!$A$1:$R$25,N$3,360-$D217)</f>
        <v>11.83</v>
      </c>
      <c r="O217" s="155">
        <f>BILINTERP(SailGribPolarFile!$A$1:$R$25,O$3,360-$D217)</f>
        <v>13.62</v>
      </c>
      <c r="P217" s="153"/>
      <c r="Q217" s="153"/>
      <c r="R217" s="153"/>
    </row>
    <row r="218" spans="4:18" ht="12.75">
      <c r="D218" s="153">
        <f t="shared" si="5"/>
        <v>214</v>
      </c>
      <c r="E218" s="155">
        <f>BILINTERP(SailGribPolarFile!$A$1:$R$25,E$3,360-$D218)</f>
        <v>2.8000000000000003</v>
      </c>
      <c r="F218" s="155">
        <f>BILINTERP(SailGribPolarFile!$A$1:$R$25,F$3,360-$D218)</f>
        <v>4.14</v>
      </c>
      <c r="G218" s="155">
        <f>BILINTERP(SailGribPolarFile!$A$1:$R$25,G$3,360-$D218)</f>
        <v>5.28</v>
      </c>
      <c r="H218" s="155">
        <f>BILINTERP(SailGribPolarFile!$A$1:$R$25,H$3,360-$D218)</f>
        <v>6.2</v>
      </c>
      <c r="I218" s="155">
        <f>BILINTERP(SailGribPolarFile!$A$1:$R$25,I$3,360-$D218)</f>
        <v>6.76</v>
      </c>
      <c r="J218" s="155">
        <f>BILINTERP(SailGribPolarFile!$A$1:$R$25,J$3,360-$D218)</f>
        <v>7.22</v>
      </c>
      <c r="K218" s="155">
        <f>BILINTERP(SailGribPolarFile!$A$1:$R$25,K$3,360-$D218)</f>
        <v>7.66</v>
      </c>
      <c r="L218" s="155">
        <f>BILINTERP(SailGribPolarFile!$A$1:$R$25,L$3,360-$D218)</f>
        <v>8.52</v>
      </c>
      <c r="M218" s="155">
        <f>BILINTERP(SailGribPolarFile!$A$1:$R$25,M$3,360-$D218)</f>
        <v>9.96</v>
      </c>
      <c r="N218" s="155">
        <f>BILINTERP(SailGribPolarFile!$A$1:$R$25,N$3,360-$D218)</f>
        <v>11.74</v>
      </c>
      <c r="O218" s="155">
        <f>BILINTERP(SailGribPolarFile!$A$1:$R$25,O$3,360-$D218)</f>
        <v>13.459999999999999</v>
      </c>
      <c r="P218" s="153"/>
      <c r="Q218" s="153"/>
      <c r="R218" s="153"/>
    </row>
    <row r="219" spans="4:18" ht="12.75">
      <c r="D219" s="153">
        <f t="shared" si="5"/>
        <v>215</v>
      </c>
      <c r="E219" s="155">
        <f>BILINTERP(SailGribPolarFile!$A$1:$R$25,E$3,360-$D219)</f>
        <v>2.85</v>
      </c>
      <c r="F219" s="155">
        <f>BILINTERP(SailGribPolarFile!$A$1:$R$25,F$3,360-$D219)</f>
        <v>4.2</v>
      </c>
      <c r="G219" s="155">
        <f>BILINTERP(SailGribPolarFile!$A$1:$R$25,G$3,360-$D219)</f>
        <v>5.35</v>
      </c>
      <c r="H219" s="155">
        <f>BILINTERP(SailGribPolarFile!$A$1:$R$25,H$3,360-$D219)</f>
        <v>6.25</v>
      </c>
      <c r="I219" s="155">
        <f>BILINTERP(SailGribPolarFile!$A$1:$R$25,I$3,360-$D219)</f>
        <v>6.8</v>
      </c>
      <c r="J219" s="155">
        <f>BILINTERP(SailGribPolarFile!$A$1:$R$25,J$3,360-$D219)</f>
        <v>7.25</v>
      </c>
      <c r="K219" s="155">
        <f>BILINTERP(SailGribPolarFile!$A$1:$R$25,K$3,360-$D219)</f>
        <v>7.7</v>
      </c>
      <c r="L219" s="155">
        <f>BILINTERP(SailGribPolarFile!$A$1:$R$25,L$3,360-$D219)</f>
        <v>8.55</v>
      </c>
      <c r="M219" s="155">
        <f>BILINTERP(SailGribPolarFile!$A$1:$R$25,M$3,360-$D219)</f>
        <v>9.95</v>
      </c>
      <c r="N219" s="155">
        <f>BILINTERP(SailGribPolarFile!$A$1:$R$25,N$3,360-$D219)</f>
        <v>11.649999999999999</v>
      </c>
      <c r="O219" s="155">
        <f>BILINTERP(SailGribPolarFile!$A$1:$R$25,O$3,360-$D219)</f>
        <v>13.3</v>
      </c>
      <c r="P219" s="153"/>
      <c r="Q219" s="153"/>
      <c r="R219" s="153"/>
    </row>
    <row r="220" spans="4:18" ht="12.75">
      <c r="D220" s="153">
        <f t="shared" si="5"/>
        <v>216</v>
      </c>
      <c r="E220" s="155">
        <f>BILINTERP(SailGribPolarFile!$A$1:$R$25,E$3,360-$D220)</f>
        <v>2.9</v>
      </c>
      <c r="F220" s="155">
        <f>BILINTERP(SailGribPolarFile!$A$1:$R$25,F$3,360-$D220)</f>
        <v>4.26</v>
      </c>
      <c r="G220" s="155">
        <f>BILINTERP(SailGribPolarFile!$A$1:$R$25,G$3,360-$D220)</f>
        <v>5.42</v>
      </c>
      <c r="H220" s="155">
        <f>BILINTERP(SailGribPolarFile!$A$1:$R$25,H$3,360-$D220)</f>
        <v>6.3</v>
      </c>
      <c r="I220" s="155">
        <f>BILINTERP(SailGribPolarFile!$A$1:$R$25,I$3,360-$D220)</f>
        <v>6.84</v>
      </c>
      <c r="J220" s="155">
        <f>BILINTERP(SailGribPolarFile!$A$1:$R$25,J$3,360-$D220)</f>
        <v>7.28</v>
      </c>
      <c r="K220" s="155">
        <f>BILINTERP(SailGribPolarFile!$A$1:$R$25,K$3,360-$D220)</f>
        <v>7.74</v>
      </c>
      <c r="L220" s="155">
        <f>BILINTERP(SailGribPolarFile!$A$1:$R$25,L$3,360-$D220)</f>
        <v>8.58</v>
      </c>
      <c r="M220" s="155">
        <f>BILINTERP(SailGribPolarFile!$A$1:$R$25,M$3,360-$D220)</f>
        <v>9.94</v>
      </c>
      <c r="N220" s="155">
        <f>BILINTERP(SailGribPolarFile!$A$1:$R$25,N$3,360-$D220)</f>
        <v>11.559999999999999</v>
      </c>
      <c r="O220" s="155">
        <f>BILINTERP(SailGribPolarFile!$A$1:$R$25,O$3,360-$D220)</f>
        <v>13.14</v>
      </c>
      <c r="P220" s="153"/>
      <c r="Q220" s="153"/>
      <c r="R220" s="153"/>
    </row>
    <row r="221" spans="4:18" ht="12.75">
      <c r="D221" s="153">
        <f t="shared" si="5"/>
        <v>217</v>
      </c>
      <c r="E221" s="155">
        <f>BILINTERP(SailGribPolarFile!$A$1:$R$25,E$3,360-$D221)</f>
        <v>2.95</v>
      </c>
      <c r="F221" s="155">
        <f>BILINTERP(SailGribPolarFile!$A$1:$R$25,F$3,360-$D221)</f>
        <v>4.32</v>
      </c>
      <c r="G221" s="155">
        <f>BILINTERP(SailGribPolarFile!$A$1:$R$25,G$3,360-$D221)</f>
        <v>5.49</v>
      </c>
      <c r="H221" s="155">
        <f>BILINTERP(SailGribPolarFile!$A$1:$R$25,H$3,360-$D221)</f>
        <v>6.35</v>
      </c>
      <c r="I221" s="155">
        <f>BILINTERP(SailGribPolarFile!$A$1:$R$25,I$3,360-$D221)</f>
        <v>6.88</v>
      </c>
      <c r="J221" s="155">
        <f>BILINTERP(SailGribPolarFile!$A$1:$R$25,J$3,360-$D221)</f>
        <v>7.3100000000000005</v>
      </c>
      <c r="K221" s="155">
        <f>BILINTERP(SailGribPolarFile!$A$1:$R$25,K$3,360-$D221)</f>
        <v>7.78</v>
      </c>
      <c r="L221" s="155">
        <f>BILINTERP(SailGribPolarFile!$A$1:$R$25,L$3,360-$D221)</f>
        <v>8.61</v>
      </c>
      <c r="M221" s="155">
        <f>BILINTERP(SailGribPolarFile!$A$1:$R$25,M$3,360-$D221)</f>
        <v>9.93</v>
      </c>
      <c r="N221" s="155">
        <f>BILINTERP(SailGribPolarFile!$A$1:$R$25,N$3,360-$D221)</f>
        <v>11.469999999999999</v>
      </c>
      <c r="O221" s="155">
        <f>BILINTERP(SailGribPolarFile!$A$1:$R$25,O$3,360-$D221)</f>
        <v>12.98</v>
      </c>
      <c r="P221" s="153"/>
      <c r="Q221" s="153"/>
      <c r="R221" s="153"/>
    </row>
    <row r="222" spans="4:18" ht="12.75">
      <c r="D222" s="153">
        <f t="shared" si="5"/>
        <v>218</v>
      </c>
      <c r="E222" s="155">
        <f>BILINTERP(SailGribPolarFile!$A$1:$R$25,E$3,360-$D222)</f>
        <v>3</v>
      </c>
      <c r="F222" s="155">
        <f>BILINTERP(SailGribPolarFile!$A$1:$R$25,F$3,360-$D222)</f>
        <v>4.38</v>
      </c>
      <c r="G222" s="155">
        <f>BILINTERP(SailGribPolarFile!$A$1:$R$25,G$3,360-$D222)</f>
        <v>5.5600000000000005</v>
      </c>
      <c r="H222" s="155">
        <f>BILINTERP(SailGribPolarFile!$A$1:$R$25,H$3,360-$D222)</f>
        <v>6.4</v>
      </c>
      <c r="I222" s="155">
        <f>BILINTERP(SailGribPolarFile!$A$1:$R$25,I$3,360-$D222)</f>
        <v>6.92</v>
      </c>
      <c r="J222" s="155">
        <f>BILINTERP(SailGribPolarFile!$A$1:$R$25,J$3,360-$D222)</f>
        <v>7.34</v>
      </c>
      <c r="K222" s="155">
        <f>BILINTERP(SailGribPolarFile!$A$1:$R$25,K$3,360-$D222)</f>
        <v>7.82</v>
      </c>
      <c r="L222" s="155">
        <f>BILINTERP(SailGribPolarFile!$A$1:$R$25,L$3,360-$D222)</f>
        <v>8.639999999999999</v>
      </c>
      <c r="M222" s="155">
        <f>BILINTERP(SailGribPolarFile!$A$1:$R$25,M$3,360-$D222)</f>
        <v>9.92</v>
      </c>
      <c r="N222" s="155">
        <f>BILINTERP(SailGribPolarFile!$A$1:$R$25,N$3,360-$D222)</f>
        <v>11.379999999999999</v>
      </c>
      <c r="O222" s="155">
        <f>BILINTERP(SailGribPolarFile!$A$1:$R$25,O$3,360-$D222)</f>
        <v>12.82</v>
      </c>
      <c r="P222" s="153"/>
      <c r="Q222" s="153"/>
      <c r="R222" s="153"/>
    </row>
    <row r="223" spans="4:18" ht="12.75">
      <c r="D223" s="153">
        <f t="shared" si="5"/>
        <v>219</v>
      </c>
      <c r="E223" s="155">
        <f>BILINTERP(SailGribPolarFile!$A$1:$R$25,E$3,360-$D223)</f>
        <v>3.0500000000000003</v>
      </c>
      <c r="F223" s="155">
        <f>BILINTERP(SailGribPolarFile!$A$1:$R$25,F$3,360-$D223)</f>
        <v>4.44</v>
      </c>
      <c r="G223" s="155">
        <f>BILINTERP(SailGribPolarFile!$A$1:$R$25,G$3,360-$D223)</f>
        <v>5.63</v>
      </c>
      <c r="H223" s="155">
        <f>BILINTERP(SailGribPolarFile!$A$1:$R$25,H$3,360-$D223)</f>
        <v>6.45</v>
      </c>
      <c r="I223" s="155">
        <f>BILINTERP(SailGribPolarFile!$A$1:$R$25,I$3,360-$D223)</f>
        <v>6.96</v>
      </c>
      <c r="J223" s="155">
        <f>BILINTERP(SailGribPolarFile!$A$1:$R$25,J$3,360-$D223)</f>
        <v>7.37</v>
      </c>
      <c r="K223" s="155">
        <f>BILINTERP(SailGribPolarFile!$A$1:$R$25,K$3,360-$D223)</f>
        <v>7.86</v>
      </c>
      <c r="L223" s="155">
        <f>BILINTERP(SailGribPolarFile!$A$1:$R$25,L$3,360-$D223)</f>
        <v>8.67</v>
      </c>
      <c r="M223" s="155">
        <f>BILINTERP(SailGribPolarFile!$A$1:$R$25,M$3,360-$D223)</f>
        <v>9.91</v>
      </c>
      <c r="N223" s="155">
        <f>BILINTERP(SailGribPolarFile!$A$1:$R$25,N$3,360-$D223)</f>
        <v>11.29</v>
      </c>
      <c r="O223" s="155">
        <f>BILINTERP(SailGribPolarFile!$A$1:$R$25,O$3,360-$D223)</f>
        <v>12.66</v>
      </c>
      <c r="P223" s="153"/>
      <c r="Q223" s="153"/>
      <c r="R223" s="153"/>
    </row>
    <row r="224" spans="4:18" ht="12.75">
      <c r="D224" s="153">
        <f t="shared" si="5"/>
        <v>220</v>
      </c>
      <c r="E224" s="155">
        <f>BILINTERP(SailGribPolarFile!$A$1:$R$25,E$3,360-$D224)</f>
        <v>3.1</v>
      </c>
      <c r="F224" s="155">
        <f>BILINTERP(SailGribPolarFile!$A$1:$R$25,F$3,360-$D224)</f>
        <v>4.5</v>
      </c>
      <c r="G224" s="155">
        <f>BILINTERP(SailGribPolarFile!$A$1:$R$25,G$3,360-$D224)</f>
        <v>5.7</v>
      </c>
      <c r="H224" s="155">
        <f>BILINTERP(SailGribPolarFile!$A$1:$R$25,H$3,360-$D224)</f>
        <v>6.5</v>
      </c>
      <c r="I224" s="155">
        <f>BILINTERP(SailGribPolarFile!$A$1:$R$25,I$3,360-$D224)</f>
        <v>7</v>
      </c>
      <c r="J224" s="155">
        <f>BILINTERP(SailGribPolarFile!$A$1:$R$25,J$3,360-$D224)</f>
        <v>7.4</v>
      </c>
      <c r="K224" s="155">
        <f>BILINTERP(SailGribPolarFile!$A$1:$R$25,K$3,360-$D224)</f>
        <v>7.9</v>
      </c>
      <c r="L224" s="155">
        <f>BILINTERP(SailGribPolarFile!$A$1:$R$25,L$3,360-$D224)</f>
        <v>8.7</v>
      </c>
      <c r="M224" s="155">
        <f>BILINTERP(SailGribPolarFile!$A$1:$R$25,M$3,360-$D224)</f>
        <v>9.9</v>
      </c>
      <c r="N224" s="155">
        <f>BILINTERP(SailGribPolarFile!$A$1:$R$25,N$3,360-$D224)</f>
        <v>11.2</v>
      </c>
      <c r="O224" s="155">
        <f>BILINTERP(SailGribPolarFile!$A$1:$R$25,O$3,360-$D224)</f>
        <v>12.5</v>
      </c>
      <c r="P224" s="153"/>
      <c r="Q224" s="153"/>
      <c r="R224" s="153"/>
    </row>
    <row r="225" spans="4:18" ht="12.75">
      <c r="D225" s="153">
        <f t="shared" si="5"/>
        <v>221</v>
      </c>
      <c r="E225" s="155">
        <f>BILINTERP(SailGribPolarFile!$A$1:$R$25,E$3,360-$D225)</f>
        <v>3.15</v>
      </c>
      <c r="F225" s="155">
        <f>BILINTERP(SailGribPolarFile!$A$1:$R$25,F$3,360-$D225)</f>
        <v>4.56</v>
      </c>
      <c r="G225" s="155">
        <f>BILINTERP(SailGribPolarFile!$A$1:$R$25,G$3,360-$D225)</f>
        <v>5.75</v>
      </c>
      <c r="H225" s="155">
        <f>BILINTERP(SailGribPolarFile!$A$1:$R$25,H$3,360-$D225)</f>
        <v>6.53</v>
      </c>
      <c r="I225" s="155">
        <f>BILINTERP(SailGribPolarFile!$A$1:$R$25,I$3,360-$D225)</f>
        <v>7.03</v>
      </c>
      <c r="J225" s="155">
        <f>BILINTERP(SailGribPolarFile!$A$1:$R$25,J$3,360-$D225)</f>
        <v>7.430000000000001</v>
      </c>
      <c r="K225" s="155">
        <f>BILINTERP(SailGribPolarFile!$A$1:$R$25,K$3,360-$D225)</f>
        <v>7.91</v>
      </c>
      <c r="L225" s="155">
        <f>BILINTERP(SailGribPolarFile!$A$1:$R$25,L$3,360-$D225)</f>
        <v>8.7</v>
      </c>
      <c r="M225" s="155">
        <f>BILINTERP(SailGribPolarFile!$A$1:$R$25,M$3,360-$D225)</f>
        <v>9.870000000000001</v>
      </c>
      <c r="N225" s="155">
        <f>BILINTERP(SailGribPolarFile!$A$1:$R$25,N$3,360-$D225)</f>
        <v>11.12</v>
      </c>
      <c r="O225" s="155">
        <f>BILINTERP(SailGribPolarFile!$A$1:$R$25,O$3,360-$D225)</f>
        <v>12.37</v>
      </c>
      <c r="P225" s="153"/>
      <c r="Q225" s="153"/>
      <c r="R225" s="153"/>
    </row>
    <row r="226" spans="4:18" ht="12.75">
      <c r="D226" s="153">
        <f t="shared" si="5"/>
        <v>222</v>
      </c>
      <c r="E226" s="155">
        <f>BILINTERP(SailGribPolarFile!$A$1:$R$25,E$3,360-$D226)</f>
        <v>3.2</v>
      </c>
      <c r="F226" s="155">
        <f>BILINTERP(SailGribPolarFile!$A$1:$R$25,F$3,360-$D226)</f>
        <v>4.62</v>
      </c>
      <c r="G226" s="155">
        <f>BILINTERP(SailGribPolarFile!$A$1:$R$25,G$3,360-$D226)</f>
        <v>5.8</v>
      </c>
      <c r="H226" s="155">
        <f>BILINTERP(SailGribPolarFile!$A$1:$R$25,H$3,360-$D226)</f>
        <v>6.56</v>
      </c>
      <c r="I226" s="155">
        <f>BILINTERP(SailGribPolarFile!$A$1:$R$25,I$3,360-$D226)</f>
        <v>7.06</v>
      </c>
      <c r="J226" s="155">
        <f>BILINTERP(SailGribPolarFile!$A$1:$R$25,J$3,360-$D226)</f>
        <v>7.46</v>
      </c>
      <c r="K226" s="155">
        <f>BILINTERP(SailGribPolarFile!$A$1:$R$25,K$3,360-$D226)</f>
        <v>7.92</v>
      </c>
      <c r="L226" s="155">
        <f>BILINTERP(SailGribPolarFile!$A$1:$R$25,L$3,360-$D226)</f>
        <v>8.7</v>
      </c>
      <c r="M226" s="155">
        <f>BILINTERP(SailGribPolarFile!$A$1:$R$25,M$3,360-$D226)</f>
        <v>9.84</v>
      </c>
      <c r="N226" s="155">
        <f>BILINTERP(SailGribPolarFile!$A$1:$R$25,N$3,360-$D226)</f>
        <v>11.04</v>
      </c>
      <c r="O226" s="155">
        <f>BILINTERP(SailGribPolarFile!$A$1:$R$25,O$3,360-$D226)</f>
        <v>12.24</v>
      </c>
      <c r="P226" s="153"/>
      <c r="Q226" s="153"/>
      <c r="R226" s="153"/>
    </row>
    <row r="227" spans="4:18" ht="12.75">
      <c r="D227" s="153">
        <f t="shared" si="5"/>
        <v>223</v>
      </c>
      <c r="E227" s="155">
        <f>BILINTERP(SailGribPolarFile!$A$1:$R$25,E$3,360-$D227)</f>
        <v>3.25</v>
      </c>
      <c r="F227" s="155">
        <f>BILINTERP(SailGribPolarFile!$A$1:$R$25,F$3,360-$D227)</f>
        <v>4.68</v>
      </c>
      <c r="G227" s="155">
        <f>BILINTERP(SailGribPolarFile!$A$1:$R$25,G$3,360-$D227)</f>
        <v>5.8500000000000005</v>
      </c>
      <c r="H227" s="155">
        <f>BILINTERP(SailGribPolarFile!$A$1:$R$25,H$3,360-$D227)</f>
        <v>6.59</v>
      </c>
      <c r="I227" s="155">
        <f>BILINTERP(SailGribPolarFile!$A$1:$R$25,I$3,360-$D227)</f>
        <v>7.09</v>
      </c>
      <c r="J227" s="155">
        <f>BILINTERP(SailGribPolarFile!$A$1:$R$25,J$3,360-$D227)</f>
        <v>7.49</v>
      </c>
      <c r="K227" s="155">
        <f>BILINTERP(SailGribPolarFile!$A$1:$R$25,K$3,360-$D227)</f>
        <v>7.930000000000001</v>
      </c>
      <c r="L227" s="155">
        <f>BILINTERP(SailGribPolarFile!$A$1:$R$25,L$3,360-$D227)</f>
        <v>8.7</v>
      </c>
      <c r="M227" s="155">
        <f>BILINTERP(SailGribPolarFile!$A$1:$R$25,M$3,360-$D227)</f>
        <v>9.81</v>
      </c>
      <c r="N227" s="155">
        <f>BILINTERP(SailGribPolarFile!$A$1:$R$25,N$3,360-$D227)</f>
        <v>10.959999999999999</v>
      </c>
      <c r="O227" s="155">
        <f>BILINTERP(SailGribPolarFile!$A$1:$R$25,O$3,360-$D227)</f>
        <v>12.11</v>
      </c>
      <c r="P227" s="153"/>
      <c r="Q227" s="153"/>
      <c r="R227" s="153"/>
    </row>
    <row r="228" spans="4:18" ht="12.75">
      <c r="D228" s="153">
        <f t="shared" si="5"/>
        <v>224</v>
      </c>
      <c r="E228" s="155">
        <f>BILINTERP(SailGribPolarFile!$A$1:$R$25,E$3,360-$D228)</f>
        <v>3.3000000000000003</v>
      </c>
      <c r="F228" s="155">
        <f>BILINTERP(SailGribPolarFile!$A$1:$R$25,F$3,360-$D228)</f>
        <v>4.74</v>
      </c>
      <c r="G228" s="155">
        <f>BILINTERP(SailGribPolarFile!$A$1:$R$25,G$3,360-$D228)</f>
        <v>5.9</v>
      </c>
      <c r="H228" s="155">
        <f>BILINTERP(SailGribPolarFile!$A$1:$R$25,H$3,360-$D228)</f>
        <v>6.62</v>
      </c>
      <c r="I228" s="155">
        <f>BILINTERP(SailGribPolarFile!$A$1:$R$25,I$3,360-$D228)</f>
        <v>7.12</v>
      </c>
      <c r="J228" s="155">
        <f>BILINTERP(SailGribPolarFile!$A$1:$R$25,J$3,360-$D228)</f>
        <v>7.5200000000000005</v>
      </c>
      <c r="K228" s="155">
        <f>BILINTERP(SailGribPolarFile!$A$1:$R$25,K$3,360-$D228)</f>
        <v>7.94</v>
      </c>
      <c r="L228" s="155">
        <f>BILINTERP(SailGribPolarFile!$A$1:$R$25,L$3,360-$D228)</f>
        <v>8.7</v>
      </c>
      <c r="M228" s="155">
        <f>BILINTERP(SailGribPolarFile!$A$1:$R$25,M$3,360-$D228)</f>
        <v>9.78</v>
      </c>
      <c r="N228" s="155">
        <f>BILINTERP(SailGribPolarFile!$A$1:$R$25,N$3,360-$D228)</f>
        <v>10.879999999999999</v>
      </c>
      <c r="O228" s="155">
        <f>BILINTERP(SailGribPolarFile!$A$1:$R$25,O$3,360-$D228)</f>
        <v>11.98</v>
      </c>
      <c r="P228" s="153"/>
      <c r="Q228" s="153"/>
      <c r="R228" s="153"/>
    </row>
    <row r="229" spans="4:18" ht="12.75">
      <c r="D229" s="153">
        <f t="shared" si="5"/>
        <v>225</v>
      </c>
      <c r="E229" s="155">
        <f>BILINTERP(SailGribPolarFile!$A$1:$R$25,E$3,360-$D229)</f>
        <v>3.35</v>
      </c>
      <c r="F229" s="155">
        <f>BILINTERP(SailGribPolarFile!$A$1:$R$25,F$3,360-$D229)</f>
        <v>4.8</v>
      </c>
      <c r="G229" s="155">
        <f>BILINTERP(SailGribPolarFile!$A$1:$R$25,G$3,360-$D229)</f>
        <v>5.95</v>
      </c>
      <c r="H229" s="155">
        <f>BILINTERP(SailGribPolarFile!$A$1:$R$25,H$3,360-$D229)</f>
        <v>6.65</v>
      </c>
      <c r="I229" s="155">
        <f>BILINTERP(SailGribPolarFile!$A$1:$R$25,I$3,360-$D229)</f>
        <v>7.15</v>
      </c>
      <c r="J229" s="155">
        <f>BILINTERP(SailGribPolarFile!$A$1:$R$25,J$3,360-$D229)</f>
        <v>7.550000000000001</v>
      </c>
      <c r="K229" s="155">
        <f>BILINTERP(SailGribPolarFile!$A$1:$R$25,K$3,360-$D229)</f>
        <v>7.95</v>
      </c>
      <c r="L229" s="155">
        <f>BILINTERP(SailGribPolarFile!$A$1:$R$25,L$3,360-$D229)</f>
        <v>8.7</v>
      </c>
      <c r="M229" s="155">
        <f>BILINTERP(SailGribPolarFile!$A$1:$R$25,M$3,360-$D229)</f>
        <v>9.75</v>
      </c>
      <c r="N229" s="155">
        <f>BILINTERP(SailGribPolarFile!$A$1:$R$25,N$3,360-$D229)</f>
        <v>10.8</v>
      </c>
      <c r="O229" s="155">
        <f>BILINTERP(SailGribPolarFile!$A$1:$R$25,O$3,360-$D229)</f>
        <v>11.85</v>
      </c>
      <c r="P229" s="153"/>
      <c r="Q229" s="153"/>
      <c r="R229" s="153"/>
    </row>
    <row r="230" spans="4:18" ht="12.75">
      <c r="D230" s="153">
        <f t="shared" si="5"/>
        <v>226</v>
      </c>
      <c r="E230" s="155">
        <f>BILINTERP(SailGribPolarFile!$A$1:$R$25,E$3,360-$D230)</f>
        <v>3.4</v>
      </c>
      <c r="F230" s="155">
        <f>BILINTERP(SailGribPolarFile!$A$1:$R$25,F$3,360-$D230)</f>
        <v>4.859999999999999</v>
      </c>
      <c r="G230" s="155">
        <f>BILINTERP(SailGribPolarFile!$A$1:$R$25,G$3,360-$D230)</f>
        <v>6</v>
      </c>
      <c r="H230" s="155">
        <f>BILINTERP(SailGribPolarFile!$A$1:$R$25,H$3,360-$D230)</f>
        <v>6.68</v>
      </c>
      <c r="I230" s="155">
        <f>BILINTERP(SailGribPolarFile!$A$1:$R$25,I$3,360-$D230)</f>
        <v>7.18</v>
      </c>
      <c r="J230" s="155">
        <f>BILINTERP(SailGribPolarFile!$A$1:$R$25,J$3,360-$D230)</f>
        <v>7.58</v>
      </c>
      <c r="K230" s="155">
        <f>BILINTERP(SailGribPolarFile!$A$1:$R$25,K$3,360-$D230)</f>
        <v>7.96</v>
      </c>
      <c r="L230" s="155">
        <f>BILINTERP(SailGribPolarFile!$A$1:$R$25,L$3,360-$D230)</f>
        <v>8.7</v>
      </c>
      <c r="M230" s="155">
        <f>BILINTERP(SailGribPolarFile!$A$1:$R$25,M$3,360-$D230)</f>
        <v>9.72</v>
      </c>
      <c r="N230" s="155">
        <f>BILINTERP(SailGribPolarFile!$A$1:$R$25,N$3,360-$D230)</f>
        <v>10.72</v>
      </c>
      <c r="O230" s="155">
        <f>BILINTERP(SailGribPolarFile!$A$1:$R$25,O$3,360-$D230)</f>
        <v>11.719999999999999</v>
      </c>
      <c r="P230" s="153"/>
      <c r="Q230" s="153"/>
      <c r="R230" s="153"/>
    </row>
    <row r="231" spans="4:18" ht="12.75">
      <c r="D231" s="153">
        <f t="shared" si="5"/>
        <v>227</v>
      </c>
      <c r="E231" s="155">
        <f>BILINTERP(SailGribPolarFile!$A$1:$R$25,E$3,360-$D231)</f>
        <v>3.45</v>
      </c>
      <c r="F231" s="155">
        <f>BILINTERP(SailGribPolarFile!$A$1:$R$25,F$3,360-$D231)</f>
        <v>4.92</v>
      </c>
      <c r="G231" s="155">
        <f>BILINTERP(SailGribPolarFile!$A$1:$R$25,G$3,360-$D231)</f>
        <v>6.05</v>
      </c>
      <c r="H231" s="155">
        <f>BILINTERP(SailGribPolarFile!$A$1:$R$25,H$3,360-$D231)</f>
        <v>6.71</v>
      </c>
      <c r="I231" s="155">
        <f>BILINTERP(SailGribPolarFile!$A$1:$R$25,I$3,360-$D231)</f>
        <v>7.21</v>
      </c>
      <c r="J231" s="155">
        <f>BILINTERP(SailGribPolarFile!$A$1:$R$25,J$3,360-$D231)</f>
        <v>7.61</v>
      </c>
      <c r="K231" s="155">
        <f>BILINTERP(SailGribPolarFile!$A$1:$R$25,K$3,360-$D231)</f>
        <v>7.97</v>
      </c>
      <c r="L231" s="155">
        <f>BILINTERP(SailGribPolarFile!$A$1:$R$25,L$3,360-$D231)</f>
        <v>8.7</v>
      </c>
      <c r="M231" s="155">
        <f>BILINTERP(SailGribPolarFile!$A$1:$R$25,M$3,360-$D231)</f>
        <v>9.69</v>
      </c>
      <c r="N231" s="155">
        <f>BILINTERP(SailGribPolarFile!$A$1:$R$25,N$3,360-$D231)</f>
        <v>10.64</v>
      </c>
      <c r="O231" s="155">
        <f>BILINTERP(SailGribPolarFile!$A$1:$R$25,O$3,360-$D231)</f>
        <v>11.59</v>
      </c>
      <c r="P231" s="153"/>
      <c r="Q231" s="153"/>
      <c r="R231" s="153"/>
    </row>
    <row r="232" spans="4:18" ht="12.75">
      <c r="D232" s="153">
        <f t="shared" si="5"/>
        <v>228</v>
      </c>
      <c r="E232" s="155">
        <f>BILINTERP(SailGribPolarFile!$A$1:$R$25,E$3,360-$D232)</f>
        <v>3.5</v>
      </c>
      <c r="F232" s="155">
        <f>BILINTERP(SailGribPolarFile!$A$1:$R$25,F$3,360-$D232)</f>
        <v>4.9799999999999995</v>
      </c>
      <c r="G232" s="155">
        <f>BILINTERP(SailGribPolarFile!$A$1:$R$25,G$3,360-$D232)</f>
        <v>6.1000000000000005</v>
      </c>
      <c r="H232" s="155">
        <f>BILINTERP(SailGribPolarFile!$A$1:$R$25,H$3,360-$D232)</f>
        <v>6.74</v>
      </c>
      <c r="I232" s="155">
        <f>BILINTERP(SailGribPolarFile!$A$1:$R$25,I$3,360-$D232)</f>
        <v>7.24</v>
      </c>
      <c r="J232" s="155">
        <f>BILINTERP(SailGribPolarFile!$A$1:$R$25,J$3,360-$D232)</f>
        <v>7.640000000000001</v>
      </c>
      <c r="K232" s="155">
        <f>BILINTERP(SailGribPolarFile!$A$1:$R$25,K$3,360-$D232)</f>
        <v>7.98</v>
      </c>
      <c r="L232" s="155">
        <f>BILINTERP(SailGribPolarFile!$A$1:$R$25,L$3,360-$D232)</f>
        <v>8.7</v>
      </c>
      <c r="M232" s="155">
        <f>BILINTERP(SailGribPolarFile!$A$1:$R$25,M$3,360-$D232)</f>
        <v>9.66</v>
      </c>
      <c r="N232" s="155">
        <f>BILINTERP(SailGribPolarFile!$A$1:$R$25,N$3,360-$D232)</f>
        <v>10.56</v>
      </c>
      <c r="O232" s="155">
        <f>BILINTERP(SailGribPolarFile!$A$1:$R$25,O$3,360-$D232)</f>
        <v>11.459999999999999</v>
      </c>
      <c r="P232" s="153"/>
      <c r="Q232" s="153"/>
      <c r="R232" s="153"/>
    </row>
    <row r="233" spans="4:18" ht="12.75">
      <c r="D233" s="153">
        <f t="shared" si="5"/>
        <v>229</v>
      </c>
      <c r="E233" s="155">
        <f>BILINTERP(SailGribPolarFile!$A$1:$R$25,E$3,360-$D233)</f>
        <v>3.5500000000000003</v>
      </c>
      <c r="F233" s="155">
        <f>BILINTERP(SailGribPolarFile!$A$1:$R$25,F$3,360-$D233)</f>
        <v>5.04</v>
      </c>
      <c r="G233" s="155">
        <f>BILINTERP(SailGribPolarFile!$A$1:$R$25,G$3,360-$D233)</f>
        <v>6.15</v>
      </c>
      <c r="H233" s="155">
        <f>BILINTERP(SailGribPolarFile!$A$1:$R$25,H$3,360-$D233)</f>
        <v>6.77</v>
      </c>
      <c r="I233" s="155">
        <f>BILINTERP(SailGribPolarFile!$A$1:$R$25,I$3,360-$D233)</f>
        <v>7.27</v>
      </c>
      <c r="J233" s="155">
        <f>BILINTERP(SailGribPolarFile!$A$1:$R$25,J$3,360-$D233)</f>
        <v>7.67</v>
      </c>
      <c r="K233" s="155">
        <f>BILINTERP(SailGribPolarFile!$A$1:$R$25,K$3,360-$D233)</f>
        <v>7.99</v>
      </c>
      <c r="L233" s="155">
        <f>BILINTERP(SailGribPolarFile!$A$1:$R$25,L$3,360-$D233)</f>
        <v>8.7</v>
      </c>
      <c r="M233" s="155">
        <f>BILINTERP(SailGribPolarFile!$A$1:$R$25,M$3,360-$D233)</f>
        <v>9.629999999999999</v>
      </c>
      <c r="N233" s="155">
        <f>BILINTERP(SailGribPolarFile!$A$1:$R$25,N$3,360-$D233)</f>
        <v>10.48</v>
      </c>
      <c r="O233" s="155">
        <f>BILINTERP(SailGribPolarFile!$A$1:$R$25,O$3,360-$D233)</f>
        <v>11.33</v>
      </c>
      <c r="P233" s="153"/>
      <c r="Q233" s="153"/>
      <c r="R233" s="153"/>
    </row>
    <row r="234" spans="4:18" ht="12.75">
      <c r="D234" s="153">
        <f t="shared" si="5"/>
        <v>230</v>
      </c>
      <c r="E234" s="155">
        <f>BILINTERP(SailGribPolarFile!$A$1:$R$25,E$3,360-$D234)</f>
        <v>3.6</v>
      </c>
      <c r="F234" s="155">
        <f>BILINTERP(SailGribPolarFile!$A$1:$R$25,F$3,360-$D234)</f>
        <v>5.1</v>
      </c>
      <c r="G234" s="155">
        <f>BILINTERP(SailGribPolarFile!$A$1:$R$25,G$3,360-$D234)</f>
        <v>6.2</v>
      </c>
      <c r="H234" s="155">
        <f>BILINTERP(SailGribPolarFile!$A$1:$R$25,H$3,360-$D234)</f>
        <v>6.8</v>
      </c>
      <c r="I234" s="155">
        <f>BILINTERP(SailGribPolarFile!$A$1:$R$25,I$3,360-$D234)</f>
        <v>7.3</v>
      </c>
      <c r="J234" s="155">
        <f>BILINTERP(SailGribPolarFile!$A$1:$R$25,J$3,360-$D234)</f>
        <v>7.7</v>
      </c>
      <c r="K234" s="155">
        <f>BILINTERP(SailGribPolarFile!$A$1:$R$25,K$3,360-$D234)</f>
        <v>8</v>
      </c>
      <c r="L234" s="155">
        <f>BILINTERP(SailGribPolarFile!$A$1:$R$25,L$3,360-$D234)</f>
        <v>8.7</v>
      </c>
      <c r="M234" s="155">
        <f>BILINTERP(SailGribPolarFile!$A$1:$R$25,M$3,360-$D234)</f>
        <v>9.6</v>
      </c>
      <c r="N234" s="155">
        <f>BILINTERP(SailGribPolarFile!$A$1:$R$25,N$3,360-$D234)</f>
        <v>10.4</v>
      </c>
      <c r="O234" s="155">
        <f>BILINTERP(SailGribPolarFile!$A$1:$R$25,O$3,360-$D234)</f>
        <v>11.2</v>
      </c>
      <c r="P234" s="153"/>
      <c r="Q234" s="153"/>
      <c r="R234" s="153"/>
    </row>
    <row r="235" spans="4:18" ht="12.75">
      <c r="D235" s="153">
        <f t="shared" si="5"/>
        <v>231</v>
      </c>
      <c r="E235" s="155">
        <f>BILINTERP(SailGribPolarFile!$A$1:$R$25,E$3,360-$D235)</f>
        <v>3.65</v>
      </c>
      <c r="F235" s="155">
        <f>BILINTERP(SailGribPolarFile!$A$1:$R$25,F$3,360-$D235)</f>
        <v>5.1499999999999995</v>
      </c>
      <c r="G235" s="155">
        <f>BILINTERP(SailGribPolarFile!$A$1:$R$25,G$3,360-$D235)</f>
        <v>6.23</v>
      </c>
      <c r="H235" s="155">
        <f>BILINTERP(SailGribPolarFile!$A$1:$R$25,H$3,360-$D235)</f>
        <v>6.83</v>
      </c>
      <c r="I235" s="155">
        <f>BILINTERP(SailGribPolarFile!$A$1:$R$25,I$3,360-$D235)</f>
        <v>7.319999999999999</v>
      </c>
      <c r="J235" s="155">
        <f>BILINTERP(SailGribPolarFile!$A$1:$R$25,J$3,360-$D235)</f>
        <v>7.71</v>
      </c>
      <c r="K235" s="155">
        <f>BILINTERP(SailGribPolarFile!$A$1:$R$25,K$3,360-$D235)</f>
        <v>8</v>
      </c>
      <c r="L235" s="155">
        <f>BILINTERP(SailGribPolarFile!$A$1:$R$25,L$3,360-$D235)</f>
        <v>8.67</v>
      </c>
      <c r="M235" s="155">
        <f>BILINTERP(SailGribPolarFile!$A$1:$R$25,M$3,360-$D235)</f>
        <v>9.54</v>
      </c>
      <c r="N235" s="155">
        <f>BILINTERP(SailGribPolarFile!$A$1:$R$25,N$3,360-$D235)</f>
        <v>10.31</v>
      </c>
      <c r="O235" s="155">
        <f>BILINTERP(SailGribPolarFile!$A$1:$R$25,O$3,360-$D235)</f>
        <v>11.09</v>
      </c>
      <c r="P235" s="153"/>
      <c r="Q235" s="153"/>
      <c r="R235" s="153"/>
    </row>
    <row r="236" spans="4:18" ht="12.75">
      <c r="D236" s="153">
        <f t="shared" si="5"/>
        <v>232</v>
      </c>
      <c r="E236" s="155">
        <f>BILINTERP(SailGribPolarFile!$A$1:$R$25,E$3,360-$D236)</f>
        <v>3.7</v>
      </c>
      <c r="F236" s="155">
        <f>BILINTERP(SailGribPolarFile!$A$1:$R$25,F$3,360-$D236)</f>
        <v>5.199999999999999</v>
      </c>
      <c r="G236" s="155">
        <f>BILINTERP(SailGribPolarFile!$A$1:$R$25,G$3,360-$D236)</f>
        <v>6.26</v>
      </c>
      <c r="H236" s="155">
        <f>BILINTERP(SailGribPolarFile!$A$1:$R$25,H$3,360-$D236)</f>
        <v>6.859999999999999</v>
      </c>
      <c r="I236" s="155">
        <f>BILINTERP(SailGribPolarFile!$A$1:$R$25,I$3,360-$D236)</f>
        <v>7.34</v>
      </c>
      <c r="J236" s="155">
        <f>BILINTERP(SailGribPolarFile!$A$1:$R$25,J$3,360-$D236)</f>
        <v>7.72</v>
      </c>
      <c r="K236" s="155">
        <f>BILINTERP(SailGribPolarFile!$A$1:$R$25,K$3,360-$D236)</f>
        <v>8</v>
      </c>
      <c r="L236" s="155">
        <f>BILINTERP(SailGribPolarFile!$A$1:$R$25,L$3,360-$D236)</f>
        <v>8.639999999999999</v>
      </c>
      <c r="M236" s="155">
        <f>BILINTERP(SailGribPolarFile!$A$1:$R$25,M$3,360-$D236)</f>
        <v>9.48</v>
      </c>
      <c r="N236" s="155">
        <f>BILINTERP(SailGribPolarFile!$A$1:$R$25,N$3,360-$D236)</f>
        <v>10.22</v>
      </c>
      <c r="O236" s="155">
        <f>BILINTERP(SailGribPolarFile!$A$1:$R$25,O$3,360-$D236)</f>
        <v>10.979999999999999</v>
      </c>
      <c r="P236" s="153"/>
      <c r="Q236" s="153"/>
      <c r="R236" s="153"/>
    </row>
    <row r="237" spans="4:18" ht="12.75">
      <c r="D237" s="153">
        <f t="shared" si="5"/>
        <v>233</v>
      </c>
      <c r="E237" s="155">
        <f>BILINTERP(SailGribPolarFile!$A$1:$R$25,E$3,360-$D237)</f>
        <v>3.75</v>
      </c>
      <c r="F237" s="155">
        <f>BILINTERP(SailGribPolarFile!$A$1:$R$25,F$3,360-$D237)</f>
        <v>5.25</v>
      </c>
      <c r="G237" s="155">
        <f>BILINTERP(SailGribPolarFile!$A$1:$R$25,G$3,360-$D237)</f>
        <v>6.29</v>
      </c>
      <c r="H237" s="155">
        <f>BILINTERP(SailGribPolarFile!$A$1:$R$25,H$3,360-$D237)</f>
        <v>6.89</v>
      </c>
      <c r="I237" s="155">
        <f>BILINTERP(SailGribPolarFile!$A$1:$R$25,I$3,360-$D237)</f>
        <v>7.36</v>
      </c>
      <c r="J237" s="155">
        <f>BILINTERP(SailGribPolarFile!$A$1:$R$25,J$3,360-$D237)</f>
        <v>7.73</v>
      </c>
      <c r="K237" s="155">
        <f>BILINTERP(SailGribPolarFile!$A$1:$R$25,K$3,360-$D237)</f>
        <v>8</v>
      </c>
      <c r="L237" s="155">
        <f>BILINTERP(SailGribPolarFile!$A$1:$R$25,L$3,360-$D237)</f>
        <v>8.61</v>
      </c>
      <c r="M237" s="155">
        <f>BILINTERP(SailGribPolarFile!$A$1:$R$25,M$3,360-$D237)</f>
        <v>9.42</v>
      </c>
      <c r="N237" s="155">
        <f>BILINTERP(SailGribPolarFile!$A$1:$R$25,N$3,360-$D237)</f>
        <v>10.13</v>
      </c>
      <c r="O237" s="155">
        <f>BILINTERP(SailGribPolarFile!$A$1:$R$25,O$3,360-$D237)</f>
        <v>10.87</v>
      </c>
      <c r="P237" s="153"/>
      <c r="Q237" s="153"/>
      <c r="R237" s="153"/>
    </row>
    <row r="238" spans="4:18" ht="12.75">
      <c r="D238" s="153">
        <f t="shared" si="5"/>
        <v>234</v>
      </c>
      <c r="E238" s="155">
        <f>BILINTERP(SailGribPolarFile!$A$1:$R$25,E$3,360-$D238)</f>
        <v>3.8</v>
      </c>
      <c r="F238" s="155">
        <f>BILINTERP(SailGribPolarFile!$A$1:$R$25,F$3,360-$D238)</f>
        <v>5.3</v>
      </c>
      <c r="G238" s="155">
        <f>BILINTERP(SailGribPolarFile!$A$1:$R$25,G$3,360-$D238)</f>
        <v>6.32</v>
      </c>
      <c r="H238" s="155">
        <f>BILINTERP(SailGribPolarFile!$A$1:$R$25,H$3,360-$D238)</f>
        <v>6.92</v>
      </c>
      <c r="I238" s="155">
        <f>BILINTERP(SailGribPolarFile!$A$1:$R$25,I$3,360-$D238)</f>
        <v>7.38</v>
      </c>
      <c r="J238" s="155">
        <f>BILINTERP(SailGribPolarFile!$A$1:$R$25,J$3,360-$D238)</f>
        <v>7.74</v>
      </c>
      <c r="K238" s="155">
        <f>BILINTERP(SailGribPolarFile!$A$1:$R$25,K$3,360-$D238)</f>
        <v>8</v>
      </c>
      <c r="L238" s="155">
        <f>BILINTERP(SailGribPolarFile!$A$1:$R$25,L$3,360-$D238)</f>
        <v>8.58</v>
      </c>
      <c r="M238" s="155">
        <f>BILINTERP(SailGribPolarFile!$A$1:$R$25,M$3,360-$D238)</f>
        <v>9.36</v>
      </c>
      <c r="N238" s="155">
        <f>BILINTERP(SailGribPolarFile!$A$1:$R$25,N$3,360-$D238)</f>
        <v>10.040000000000001</v>
      </c>
      <c r="O238" s="155">
        <f>BILINTERP(SailGribPolarFile!$A$1:$R$25,O$3,360-$D238)</f>
        <v>10.76</v>
      </c>
      <c r="P238" s="153"/>
      <c r="Q238" s="153"/>
      <c r="R238" s="153"/>
    </row>
    <row r="239" spans="4:18" ht="12.75">
      <c r="D239" s="153">
        <f t="shared" si="5"/>
        <v>235</v>
      </c>
      <c r="E239" s="155">
        <f>BILINTERP(SailGribPolarFile!$A$1:$R$25,E$3,360-$D239)</f>
        <v>3.8499999999999996</v>
      </c>
      <c r="F239" s="155">
        <f>BILINTERP(SailGribPolarFile!$A$1:$R$25,F$3,360-$D239)</f>
        <v>5.35</v>
      </c>
      <c r="G239" s="155">
        <f>BILINTERP(SailGribPolarFile!$A$1:$R$25,G$3,360-$D239)</f>
        <v>6.35</v>
      </c>
      <c r="H239" s="155">
        <f>BILINTERP(SailGribPolarFile!$A$1:$R$25,H$3,360-$D239)</f>
        <v>6.949999999999999</v>
      </c>
      <c r="I239" s="155">
        <f>BILINTERP(SailGribPolarFile!$A$1:$R$25,I$3,360-$D239)</f>
        <v>7.4</v>
      </c>
      <c r="J239" s="155">
        <f>BILINTERP(SailGribPolarFile!$A$1:$R$25,J$3,360-$D239)</f>
        <v>7.75</v>
      </c>
      <c r="K239" s="155">
        <f>BILINTERP(SailGribPolarFile!$A$1:$R$25,K$3,360-$D239)</f>
        <v>8</v>
      </c>
      <c r="L239" s="155">
        <f>BILINTERP(SailGribPolarFile!$A$1:$R$25,L$3,360-$D239)</f>
        <v>8.55</v>
      </c>
      <c r="M239" s="155">
        <f>BILINTERP(SailGribPolarFile!$A$1:$R$25,M$3,360-$D239)</f>
        <v>9.3</v>
      </c>
      <c r="N239" s="155">
        <f>BILINTERP(SailGribPolarFile!$A$1:$R$25,N$3,360-$D239)</f>
        <v>9.95</v>
      </c>
      <c r="O239" s="155">
        <f>BILINTERP(SailGribPolarFile!$A$1:$R$25,O$3,360-$D239)</f>
        <v>10.649999999999999</v>
      </c>
      <c r="P239" s="153"/>
      <c r="Q239" s="153"/>
      <c r="R239" s="153"/>
    </row>
    <row r="240" spans="4:18" ht="12.75">
      <c r="D240" s="153">
        <f t="shared" si="5"/>
        <v>236</v>
      </c>
      <c r="E240" s="155">
        <f>BILINTERP(SailGribPolarFile!$A$1:$R$25,E$3,360-$D240)</f>
        <v>3.9</v>
      </c>
      <c r="F240" s="155">
        <f>BILINTERP(SailGribPolarFile!$A$1:$R$25,F$3,360-$D240)</f>
        <v>5.3999999999999995</v>
      </c>
      <c r="G240" s="155">
        <f>BILINTERP(SailGribPolarFile!$A$1:$R$25,G$3,360-$D240)</f>
        <v>6.38</v>
      </c>
      <c r="H240" s="155">
        <f>BILINTERP(SailGribPolarFile!$A$1:$R$25,H$3,360-$D240)</f>
        <v>6.9799999999999995</v>
      </c>
      <c r="I240" s="155">
        <f>BILINTERP(SailGribPolarFile!$A$1:$R$25,I$3,360-$D240)</f>
        <v>7.42</v>
      </c>
      <c r="J240" s="155">
        <f>BILINTERP(SailGribPolarFile!$A$1:$R$25,J$3,360-$D240)</f>
        <v>7.76</v>
      </c>
      <c r="K240" s="155">
        <f>BILINTERP(SailGribPolarFile!$A$1:$R$25,K$3,360-$D240)</f>
        <v>8</v>
      </c>
      <c r="L240" s="155">
        <f>BILINTERP(SailGribPolarFile!$A$1:$R$25,L$3,360-$D240)</f>
        <v>8.52</v>
      </c>
      <c r="M240" s="155">
        <f>BILINTERP(SailGribPolarFile!$A$1:$R$25,M$3,360-$D240)</f>
        <v>9.24</v>
      </c>
      <c r="N240" s="155">
        <f>BILINTERP(SailGribPolarFile!$A$1:$R$25,N$3,360-$D240)</f>
        <v>9.86</v>
      </c>
      <c r="O240" s="155">
        <f>BILINTERP(SailGribPolarFile!$A$1:$R$25,O$3,360-$D240)</f>
        <v>10.54</v>
      </c>
      <c r="P240" s="153"/>
      <c r="Q240" s="153"/>
      <c r="R240" s="153"/>
    </row>
    <row r="241" spans="4:18" ht="12.75">
      <c r="D241" s="153">
        <f t="shared" si="5"/>
        <v>237</v>
      </c>
      <c r="E241" s="155">
        <f>BILINTERP(SailGribPolarFile!$A$1:$R$25,E$3,360-$D241)</f>
        <v>3.9499999999999997</v>
      </c>
      <c r="F241" s="155">
        <f>BILINTERP(SailGribPolarFile!$A$1:$R$25,F$3,360-$D241)</f>
        <v>5.449999999999999</v>
      </c>
      <c r="G241" s="155">
        <f>BILINTERP(SailGribPolarFile!$A$1:$R$25,G$3,360-$D241)</f>
        <v>6.41</v>
      </c>
      <c r="H241" s="155">
        <f>BILINTERP(SailGribPolarFile!$A$1:$R$25,H$3,360-$D241)</f>
        <v>7.01</v>
      </c>
      <c r="I241" s="155">
        <f>BILINTERP(SailGribPolarFile!$A$1:$R$25,I$3,360-$D241)</f>
        <v>7.44</v>
      </c>
      <c r="J241" s="155">
        <f>BILINTERP(SailGribPolarFile!$A$1:$R$25,J$3,360-$D241)</f>
        <v>7.77</v>
      </c>
      <c r="K241" s="155">
        <f>BILINTERP(SailGribPolarFile!$A$1:$R$25,K$3,360-$D241)</f>
        <v>8</v>
      </c>
      <c r="L241" s="155">
        <f>BILINTERP(SailGribPolarFile!$A$1:$R$25,L$3,360-$D241)</f>
        <v>8.49</v>
      </c>
      <c r="M241" s="155">
        <f>BILINTERP(SailGribPolarFile!$A$1:$R$25,M$3,360-$D241)</f>
        <v>9.18</v>
      </c>
      <c r="N241" s="155">
        <f>BILINTERP(SailGribPolarFile!$A$1:$R$25,N$3,360-$D241)</f>
        <v>9.77</v>
      </c>
      <c r="O241" s="155">
        <f>BILINTERP(SailGribPolarFile!$A$1:$R$25,O$3,360-$D241)</f>
        <v>10.43</v>
      </c>
      <c r="P241" s="153"/>
      <c r="Q241" s="153"/>
      <c r="R241" s="153"/>
    </row>
    <row r="242" spans="4:18" ht="12.75">
      <c r="D242" s="153">
        <f t="shared" si="5"/>
        <v>238</v>
      </c>
      <c r="E242" s="155">
        <f>BILINTERP(SailGribPolarFile!$A$1:$R$25,E$3,360-$D242)</f>
        <v>3.9999999999999996</v>
      </c>
      <c r="F242" s="155">
        <f>BILINTERP(SailGribPolarFile!$A$1:$R$25,F$3,360-$D242)</f>
        <v>5.5</v>
      </c>
      <c r="G242" s="155">
        <f>BILINTERP(SailGribPolarFile!$A$1:$R$25,G$3,360-$D242)</f>
        <v>6.44</v>
      </c>
      <c r="H242" s="155">
        <f>BILINTERP(SailGribPolarFile!$A$1:$R$25,H$3,360-$D242)</f>
        <v>7.04</v>
      </c>
      <c r="I242" s="155">
        <f>BILINTERP(SailGribPolarFile!$A$1:$R$25,I$3,360-$D242)</f>
        <v>7.46</v>
      </c>
      <c r="J242" s="155">
        <f>BILINTERP(SailGribPolarFile!$A$1:$R$25,J$3,360-$D242)</f>
        <v>7.78</v>
      </c>
      <c r="K242" s="155">
        <f>BILINTERP(SailGribPolarFile!$A$1:$R$25,K$3,360-$D242)</f>
        <v>8</v>
      </c>
      <c r="L242" s="155">
        <f>BILINTERP(SailGribPolarFile!$A$1:$R$25,L$3,360-$D242)</f>
        <v>8.46</v>
      </c>
      <c r="M242" s="155">
        <f>BILINTERP(SailGribPolarFile!$A$1:$R$25,M$3,360-$D242)</f>
        <v>9.12</v>
      </c>
      <c r="N242" s="155">
        <f>BILINTERP(SailGribPolarFile!$A$1:$R$25,N$3,360-$D242)</f>
        <v>9.68</v>
      </c>
      <c r="O242" s="155">
        <f>BILINTERP(SailGribPolarFile!$A$1:$R$25,O$3,360-$D242)</f>
        <v>10.32</v>
      </c>
      <c r="P242" s="153"/>
      <c r="Q242" s="153"/>
      <c r="R242" s="153"/>
    </row>
    <row r="243" spans="4:18" ht="12.75">
      <c r="D243" s="153">
        <f t="shared" si="5"/>
        <v>239</v>
      </c>
      <c r="E243" s="155">
        <f>BILINTERP(SailGribPolarFile!$A$1:$R$25,E$3,360-$D243)</f>
        <v>4.05</v>
      </c>
      <c r="F243" s="155">
        <f>BILINTERP(SailGribPolarFile!$A$1:$R$25,F$3,360-$D243)</f>
        <v>5.55</v>
      </c>
      <c r="G243" s="155">
        <f>BILINTERP(SailGribPolarFile!$A$1:$R$25,G$3,360-$D243)</f>
        <v>6.47</v>
      </c>
      <c r="H243" s="155">
        <f>BILINTERP(SailGribPolarFile!$A$1:$R$25,H$3,360-$D243)</f>
        <v>7.069999999999999</v>
      </c>
      <c r="I243" s="155">
        <f>BILINTERP(SailGribPolarFile!$A$1:$R$25,I$3,360-$D243)</f>
        <v>7.4799999999999995</v>
      </c>
      <c r="J243" s="155">
        <f>BILINTERP(SailGribPolarFile!$A$1:$R$25,J$3,360-$D243)</f>
        <v>7.79</v>
      </c>
      <c r="K243" s="155">
        <f>BILINTERP(SailGribPolarFile!$A$1:$R$25,K$3,360-$D243)</f>
        <v>8</v>
      </c>
      <c r="L243" s="155">
        <f>BILINTERP(SailGribPolarFile!$A$1:$R$25,L$3,360-$D243)</f>
        <v>8.43</v>
      </c>
      <c r="M243" s="155">
        <f>BILINTERP(SailGribPolarFile!$A$1:$R$25,M$3,360-$D243)</f>
        <v>9.06</v>
      </c>
      <c r="N243" s="155">
        <f>BILINTERP(SailGribPolarFile!$A$1:$R$25,N$3,360-$D243)</f>
        <v>9.59</v>
      </c>
      <c r="O243" s="155">
        <f>BILINTERP(SailGribPolarFile!$A$1:$R$25,O$3,360-$D243)</f>
        <v>10.209999999999999</v>
      </c>
      <c r="P243" s="153"/>
      <c r="Q243" s="153"/>
      <c r="R243" s="153"/>
    </row>
    <row r="244" spans="4:18" ht="12.75">
      <c r="D244" s="153">
        <f t="shared" si="5"/>
        <v>240</v>
      </c>
      <c r="E244" s="155">
        <f>BILINTERP(SailGribPolarFile!$A$1:$R$25,E$3,360-$D244)</f>
        <v>4.1</v>
      </c>
      <c r="F244" s="155">
        <f>BILINTERP(SailGribPolarFile!$A$1:$R$25,F$3,360-$D244)</f>
        <v>5.6</v>
      </c>
      <c r="G244" s="155">
        <f>BILINTERP(SailGribPolarFile!$A$1:$R$25,G$3,360-$D244)</f>
        <v>6.5</v>
      </c>
      <c r="H244" s="155">
        <f>BILINTERP(SailGribPolarFile!$A$1:$R$25,H$3,360-$D244)</f>
        <v>7.1</v>
      </c>
      <c r="I244" s="155">
        <f>BILINTERP(SailGribPolarFile!$A$1:$R$25,I$3,360-$D244)</f>
        <v>7.5</v>
      </c>
      <c r="J244" s="155">
        <f>BILINTERP(SailGribPolarFile!$A$1:$R$25,J$3,360-$D244)</f>
        <v>7.8</v>
      </c>
      <c r="K244" s="155">
        <f>BILINTERP(SailGribPolarFile!$A$1:$R$25,K$3,360-$D244)</f>
        <v>8</v>
      </c>
      <c r="L244" s="155">
        <f>BILINTERP(SailGribPolarFile!$A$1:$R$25,L$3,360-$D244)</f>
        <v>8.4</v>
      </c>
      <c r="M244" s="155">
        <f>BILINTERP(SailGribPolarFile!$A$1:$R$25,M$3,360-$D244)</f>
        <v>9</v>
      </c>
      <c r="N244" s="155">
        <f>BILINTERP(SailGribPolarFile!$A$1:$R$25,N$3,360-$D244)</f>
        <v>9.5</v>
      </c>
      <c r="O244" s="155">
        <f>BILINTERP(SailGribPolarFile!$A$1:$R$25,O$3,360-$D244)</f>
        <v>10.1</v>
      </c>
      <c r="P244" s="153"/>
      <c r="Q244" s="153"/>
      <c r="R244" s="153"/>
    </row>
    <row r="245" spans="4:18" ht="12.75">
      <c r="D245" s="153">
        <f t="shared" si="5"/>
        <v>241</v>
      </c>
      <c r="E245" s="155">
        <f>BILINTERP(SailGribPolarFile!$A$1:$R$25,E$3,360-$D245)</f>
        <v>4.13</v>
      </c>
      <c r="F245" s="155">
        <f>BILINTERP(SailGribPolarFile!$A$1:$R$25,F$3,360-$D245)</f>
        <v>5.64</v>
      </c>
      <c r="G245" s="155">
        <f>BILINTERP(SailGribPolarFile!$A$1:$R$25,G$3,360-$D245)</f>
        <v>6.52</v>
      </c>
      <c r="H245" s="155">
        <f>BILINTERP(SailGribPolarFile!$A$1:$R$25,H$3,360-$D245)</f>
        <v>7.109999999999999</v>
      </c>
      <c r="I245" s="155">
        <f>BILINTERP(SailGribPolarFile!$A$1:$R$25,I$3,360-$D245)</f>
        <v>7.49</v>
      </c>
      <c r="J245" s="155">
        <f>BILINTERP(SailGribPolarFile!$A$1:$R$25,J$3,360-$D245)</f>
        <v>7.78</v>
      </c>
      <c r="K245" s="155">
        <f>BILINTERP(SailGribPolarFile!$A$1:$R$25,K$3,360-$D245)</f>
        <v>7.98</v>
      </c>
      <c r="L245" s="155">
        <f>BILINTERP(SailGribPolarFile!$A$1:$R$25,L$3,360-$D245)</f>
        <v>8.38</v>
      </c>
      <c r="M245" s="155">
        <f>BILINTERP(SailGribPolarFile!$A$1:$R$25,M$3,360-$D245)</f>
        <v>8.95</v>
      </c>
      <c r="N245" s="155">
        <f>BILINTERP(SailGribPolarFile!$A$1:$R$25,N$3,360-$D245)</f>
        <v>9.44</v>
      </c>
      <c r="O245" s="155">
        <f>BILINTERP(SailGribPolarFile!$A$1:$R$25,O$3,360-$D245)</f>
        <v>10.01</v>
      </c>
      <c r="P245" s="153"/>
      <c r="Q245" s="153"/>
      <c r="R245" s="153"/>
    </row>
    <row r="246" spans="4:18" ht="12.75">
      <c r="D246" s="153">
        <f t="shared" si="5"/>
        <v>242</v>
      </c>
      <c r="E246" s="155">
        <f>BILINTERP(SailGribPolarFile!$A$1:$R$25,E$3,360-$D246)</f>
        <v>4.16</v>
      </c>
      <c r="F246" s="155">
        <f>BILINTERP(SailGribPolarFile!$A$1:$R$25,F$3,360-$D246)</f>
        <v>5.68</v>
      </c>
      <c r="G246" s="155">
        <f>BILINTERP(SailGribPolarFile!$A$1:$R$25,G$3,360-$D246)</f>
        <v>6.54</v>
      </c>
      <c r="H246" s="155">
        <f>BILINTERP(SailGribPolarFile!$A$1:$R$25,H$3,360-$D246)</f>
        <v>7.12</v>
      </c>
      <c r="I246" s="155">
        <f>BILINTERP(SailGribPolarFile!$A$1:$R$25,I$3,360-$D246)</f>
        <v>7.48</v>
      </c>
      <c r="J246" s="155">
        <f>BILINTERP(SailGribPolarFile!$A$1:$R$25,J$3,360-$D246)</f>
        <v>7.76</v>
      </c>
      <c r="K246" s="155">
        <f>BILINTERP(SailGribPolarFile!$A$1:$R$25,K$3,360-$D246)</f>
        <v>7.96</v>
      </c>
      <c r="L246" s="155">
        <f>BILINTERP(SailGribPolarFile!$A$1:$R$25,L$3,360-$D246)</f>
        <v>8.36</v>
      </c>
      <c r="M246" s="155">
        <f>BILINTERP(SailGribPolarFile!$A$1:$R$25,M$3,360-$D246)</f>
        <v>8.9</v>
      </c>
      <c r="N246" s="155">
        <f>BILINTERP(SailGribPolarFile!$A$1:$R$25,N$3,360-$D246)</f>
        <v>9.38</v>
      </c>
      <c r="O246" s="155">
        <f>BILINTERP(SailGribPolarFile!$A$1:$R$25,O$3,360-$D246)</f>
        <v>9.92</v>
      </c>
      <c r="P246" s="153"/>
      <c r="Q246" s="153"/>
      <c r="R246" s="153"/>
    </row>
    <row r="247" spans="4:18" ht="12.75">
      <c r="D247" s="153">
        <f t="shared" si="5"/>
        <v>243</v>
      </c>
      <c r="E247" s="155">
        <f>BILINTERP(SailGribPolarFile!$A$1:$R$25,E$3,360-$D247)</f>
        <v>4.1899999999999995</v>
      </c>
      <c r="F247" s="155">
        <f>BILINTERP(SailGribPolarFile!$A$1:$R$25,F$3,360-$D247)</f>
        <v>5.72</v>
      </c>
      <c r="G247" s="155">
        <f>BILINTERP(SailGribPolarFile!$A$1:$R$25,G$3,360-$D247)</f>
        <v>6.5600000000000005</v>
      </c>
      <c r="H247" s="155">
        <f>BILINTERP(SailGribPolarFile!$A$1:$R$25,H$3,360-$D247)</f>
        <v>7.13</v>
      </c>
      <c r="I247" s="155">
        <f>BILINTERP(SailGribPolarFile!$A$1:$R$25,I$3,360-$D247)</f>
        <v>7.47</v>
      </c>
      <c r="J247" s="155">
        <f>BILINTERP(SailGribPolarFile!$A$1:$R$25,J$3,360-$D247)</f>
        <v>7.739999999999999</v>
      </c>
      <c r="K247" s="155">
        <f>BILINTERP(SailGribPolarFile!$A$1:$R$25,K$3,360-$D247)</f>
        <v>7.9399999999999995</v>
      </c>
      <c r="L247" s="155">
        <f>BILINTERP(SailGribPolarFile!$A$1:$R$25,L$3,360-$D247)</f>
        <v>8.34</v>
      </c>
      <c r="M247" s="155">
        <f>BILINTERP(SailGribPolarFile!$A$1:$R$25,M$3,360-$D247)</f>
        <v>8.85</v>
      </c>
      <c r="N247" s="155">
        <f>BILINTERP(SailGribPolarFile!$A$1:$R$25,N$3,360-$D247)</f>
        <v>9.32</v>
      </c>
      <c r="O247" s="155">
        <f>BILINTERP(SailGribPolarFile!$A$1:$R$25,O$3,360-$D247)</f>
        <v>9.83</v>
      </c>
      <c r="P247" s="153"/>
      <c r="Q247" s="153"/>
      <c r="R247" s="153"/>
    </row>
    <row r="248" spans="4:18" ht="12.75">
      <c r="D248" s="153">
        <f t="shared" si="5"/>
        <v>244</v>
      </c>
      <c r="E248" s="155">
        <f>BILINTERP(SailGribPolarFile!$A$1:$R$25,E$3,360-$D248)</f>
        <v>4.22</v>
      </c>
      <c r="F248" s="155">
        <f>BILINTERP(SailGribPolarFile!$A$1:$R$25,F$3,360-$D248)</f>
        <v>5.76</v>
      </c>
      <c r="G248" s="155">
        <f>BILINTERP(SailGribPolarFile!$A$1:$R$25,G$3,360-$D248)</f>
        <v>6.58</v>
      </c>
      <c r="H248" s="155">
        <f>BILINTERP(SailGribPolarFile!$A$1:$R$25,H$3,360-$D248)</f>
        <v>7.14</v>
      </c>
      <c r="I248" s="155">
        <f>BILINTERP(SailGribPolarFile!$A$1:$R$25,I$3,360-$D248)</f>
        <v>7.46</v>
      </c>
      <c r="J248" s="155">
        <f>BILINTERP(SailGribPolarFile!$A$1:$R$25,J$3,360-$D248)</f>
        <v>7.72</v>
      </c>
      <c r="K248" s="155">
        <f>BILINTERP(SailGribPolarFile!$A$1:$R$25,K$3,360-$D248)</f>
        <v>7.92</v>
      </c>
      <c r="L248" s="155">
        <f>BILINTERP(SailGribPolarFile!$A$1:$R$25,L$3,360-$D248)</f>
        <v>8.32</v>
      </c>
      <c r="M248" s="155">
        <f>BILINTERP(SailGribPolarFile!$A$1:$R$25,M$3,360-$D248)</f>
        <v>8.8</v>
      </c>
      <c r="N248" s="155">
        <f>BILINTERP(SailGribPolarFile!$A$1:$R$25,N$3,360-$D248)</f>
        <v>9.26</v>
      </c>
      <c r="O248" s="155">
        <f>BILINTERP(SailGribPolarFile!$A$1:$R$25,O$3,360-$D248)</f>
        <v>9.74</v>
      </c>
      <c r="P248" s="153"/>
      <c r="Q248" s="153"/>
      <c r="R248" s="153"/>
    </row>
    <row r="249" spans="4:18" ht="12.75">
      <c r="D249" s="153">
        <f t="shared" si="5"/>
        <v>245</v>
      </c>
      <c r="E249" s="155">
        <f>BILINTERP(SailGribPolarFile!$A$1:$R$25,E$3,360-$D249)</f>
        <v>4.25</v>
      </c>
      <c r="F249" s="155">
        <f>BILINTERP(SailGribPolarFile!$A$1:$R$25,F$3,360-$D249)</f>
        <v>5.8</v>
      </c>
      <c r="G249" s="155">
        <f>BILINTERP(SailGribPolarFile!$A$1:$R$25,G$3,360-$D249)</f>
        <v>6.6</v>
      </c>
      <c r="H249" s="155">
        <f>BILINTERP(SailGribPolarFile!$A$1:$R$25,H$3,360-$D249)</f>
        <v>7.15</v>
      </c>
      <c r="I249" s="155">
        <f>BILINTERP(SailGribPolarFile!$A$1:$R$25,I$3,360-$D249)</f>
        <v>7.45</v>
      </c>
      <c r="J249" s="155">
        <f>BILINTERP(SailGribPolarFile!$A$1:$R$25,J$3,360-$D249)</f>
        <v>7.699999999999999</v>
      </c>
      <c r="K249" s="155">
        <f>BILINTERP(SailGribPolarFile!$A$1:$R$25,K$3,360-$D249)</f>
        <v>7.9</v>
      </c>
      <c r="L249" s="155">
        <f>BILINTERP(SailGribPolarFile!$A$1:$R$25,L$3,360-$D249)</f>
        <v>8.3</v>
      </c>
      <c r="M249" s="155">
        <f>BILINTERP(SailGribPolarFile!$A$1:$R$25,M$3,360-$D249)</f>
        <v>8.75</v>
      </c>
      <c r="N249" s="155">
        <f>BILINTERP(SailGribPolarFile!$A$1:$R$25,N$3,360-$D249)</f>
        <v>9.2</v>
      </c>
      <c r="O249" s="155">
        <f>BILINTERP(SailGribPolarFile!$A$1:$R$25,O$3,360-$D249)</f>
        <v>9.649999999999999</v>
      </c>
      <c r="P249" s="153"/>
      <c r="Q249" s="153"/>
      <c r="R249" s="153"/>
    </row>
    <row r="250" spans="4:18" ht="12.75">
      <c r="D250" s="153">
        <f t="shared" si="5"/>
        <v>246</v>
      </c>
      <c r="E250" s="155">
        <f>BILINTERP(SailGribPolarFile!$A$1:$R$25,E$3,360-$D250)</f>
        <v>4.28</v>
      </c>
      <c r="F250" s="155">
        <f>BILINTERP(SailGribPolarFile!$A$1:$R$25,F$3,360-$D250)</f>
        <v>5.84</v>
      </c>
      <c r="G250" s="155">
        <f>BILINTERP(SailGribPolarFile!$A$1:$R$25,G$3,360-$D250)</f>
        <v>6.62</v>
      </c>
      <c r="H250" s="155">
        <f>BILINTERP(SailGribPolarFile!$A$1:$R$25,H$3,360-$D250)</f>
        <v>7.16</v>
      </c>
      <c r="I250" s="155">
        <f>BILINTERP(SailGribPolarFile!$A$1:$R$25,I$3,360-$D250)</f>
        <v>7.44</v>
      </c>
      <c r="J250" s="155">
        <f>BILINTERP(SailGribPolarFile!$A$1:$R$25,J$3,360-$D250)</f>
        <v>7.68</v>
      </c>
      <c r="K250" s="155">
        <f>BILINTERP(SailGribPolarFile!$A$1:$R$25,K$3,360-$D250)</f>
        <v>7.88</v>
      </c>
      <c r="L250" s="155">
        <f>BILINTERP(SailGribPolarFile!$A$1:$R$25,L$3,360-$D250)</f>
        <v>8.28</v>
      </c>
      <c r="M250" s="155">
        <f>BILINTERP(SailGribPolarFile!$A$1:$R$25,M$3,360-$D250)</f>
        <v>8.7</v>
      </c>
      <c r="N250" s="155">
        <f>BILINTERP(SailGribPolarFile!$A$1:$R$25,N$3,360-$D250)</f>
        <v>9.14</v>
      </c>
      <c r="O250" s="155">
        <f>BILINTERP(SailGribPolarFile!$A$1:$R$25,O$3,360-$D250)</f>
        <v>9.559999999999999</v>
      </c>
      <c r="P250" s="153"/>
      <c r="Q250" s="153"/>
      <c r="R250" s="153"/>
    </row>
    <row r="251" spans="4:18" ht="12.75">
      <c r="D251" s="153">
        <f t="shared" si="5"/>
        <v>247</v>
      </c>
      <c r="E251" s="155">
        <f>BILINTERP(SailGribPolarFile!$A$1:$R$25,E$3,360-$D251)</f>
        <v>4.3100000000000005</v>
      </c>
      <c r="F251" s="155">
        <f>BILINTERP(SailGribPolarFile!$A$1:$R$25,F$3,360-$D251)</f>
        <v>5.88</v>
      </c>
      <c r="G251" s="155">
        <f>BILINTERP(SailGribPolarFile!$A$1:$R$25,G$3,360-$D251)</f>
        <v>6.640000000000001</v>
      </c>
      <c r="H251" s="155">
        <f>BILINTERP(SailGribPolarFile!$A$1:$R$25,H$3,360-$D251)</f>
        <v>7.17</v>
      </c>
      <c r="I251" s="155">
        <f>BILINTERP(SailGribPolarFile!$A$1:$R$25,I$3,360-$D251)</f>
        <v>7.430000000000001</v>
      </c>
      <c r="J251" s="155">
        <f>BILINTERP(SailGribPolarFile!$A$1:$R$25,J$3,360-$D251)</f>
        <v>7.659999999999999</v>
      </c>
      <c r="K251" s="155">
        <f>BILINTERP(SailGribPolarFile!$A$1:$R$25,K$3,360-$D251)</f>
        <v>7.859999999999999</v>
      </c>
      <c r="L251" s="155">
        <f>BILINTERP(SailGribPolarFile!$A$1:$R$25,L$3,360-$D251)</f>
        <v>8.26</v>
      </c>
      <c r="M251" s="155">
        <f>BILINTERP(SailGribPolarFile!$A$1:$R$25,M$3,360-$D251)</f>
        <v>8.65</v>
      </c>
      <c r="N251" s="155">
        <f>BILINTERP(SailGribPolarFile!$A$1:$R$25,N$3,360-$D251)</f>
        <v>9.08</v>
      </c>
      <c r="O251" s="155">
        <f>BILINTERP(SailGribPolarFile!$A$1:$R$25,O$3,360-$D251)</f>
        <v>9.469999999999999</v>
      </c>
      <c r="P251" s="153"/>
      <c r="Q251" s="153"/>
      <c r="R251" s="153"/>
    </row>
    <row r="252" spans="4:18" ht="12.75">
      <c r="D252" s="153">
        <f t="shared" si="5"/>
        <v>248</v>
      </c>
      <c r="E252" s="155">
        <f>BILINTERP(SailGribPolarFile!$A$1:$R$25,E$3,360-$D252)</f>
        <v>4.34</v>
      </c>
      <c r="F252" s="155">
        <f>BILINTERP(SailGribPolarFile!$A$1:$R$25,F$3,360-$D252)</f>
        <v>5.92</v>
      </c>
      <c r="G252" s="155">
        <f>BILINTERP(SailGribPolarFile!$A$1:$R$25,G$3,360-$D252)</f>
        <v>6.66</v>
      </c>
      <c r="H252" s="155">
        <f>BILINTERP(SailGribPolarFile!$A$1:$R$25,H$3,360-$D252)</f>
        <v>7.18</v>
      </c>
      <c r="I252" s="155">
        <f>BILINTERP(SailGribPolarFile!$A$1:$R$25,I$3,360-$D252)</f>
        <v>7.42</v>
      </c>
      <c r="J252" s="155">
        <f>BILINTERP(SailGribPolarFile!$A$1:$R$25,J$3,360-$D252)</f>
        <v>7.64</v>
      </c>
      <c r="K252" s="155">
        <f>BILINTERP(SailGribPolarFile!$A$1:$R$25,K$3,360-$D252)</f>
        <v>7.84</v>
      </c>
      <c r="L252" s="155">
        <f>BILINTERP(SailGribPolarFile!$A$1:$R$25,L$3,360-$D252)</f>
        <v>8.24</v>
      </c>
      <c r="M252" s="155">
        <f>BILINTERP(SailGribPolarFile!$A$1:$R$25,M$3,360-$D252)</f>
        <v>8.6</v>
      </c>
      <c r="N252" s="155">
        <f>BILINTERP(SailGribPolarFile!$A$1:$R$25,N$3,360-$D252)</f>
        <v>9.02</v>
      </c>
      <c r="O252" s="155">
        <f>BILINTERP(SailGribPolarFile!$A$1:$R$25,O$3,360-$D252)</f>
        <v>9.379999999999999</v>
      </c>
      <c r="P252" s="153"/>
      <c r="Q252" s="153"/>
      <c r="R252" s="153"/>
    </row>
    <row r="253" spans="4:18" ht="12.75">
      <c r="D253" s="153">
        <f t="shared" si="5"/>
        <v>249</v>
      </c>
      <c r="E253" s="155">
        <f>BILINTERP(SailGribPolarFile!$A$1:$R$25,E$3,360-$D253)</f>
        <v>4.37</v>
      </c>
      <c r="F253" s="155">
        <f>BILINTERP(SailGribPolarFile!$A$1:$R$25,F$3,360-$D253)</f>
        <v>5.96</v>
      </c>
      <c r="G253" s="155">
        <f>BILINTERP(SailGribPolarFile!$A$1:$R$25,G$3,360-$D253)</f>
        <v>6.68</v>
      </c>
      <c r="H253" s="155">
        <f>BILINTERP(SailGribPolarFile!$A$1:$R$25,H$3,360-$D253)</f>
        <v>7.19</v>
      </c>
      <c r="I253" s="155">
        <f>BILINTERP(SailGribPolarFile!$A$1:$R$25,I$3,360-$D253)</f>
        <v>7.41</v>
      </c>
      <c r="J253" s="155">
        <f>BILINTERP(SailGribPolarFile!$A$1:$R$25,J$3,360-$D253)</f>
        <v>7.62</v>
      </c>
      <c r="K253" s="155">
        <f>BILINTERP(SailGribPolarFile!$A$1:$R$25,K$3,360-$D253)</f>
        <v>7.82</v>
      </c>
      <c r="L253" s="155">
        <f>BILINTERP(SailGribPolarFile!$A$1:$R$25,L$3,360-$D253)</f>
        <v>8.219999999999999</v>
      </c>
      <c r="M253" s="155">
        <f>BILINTERP(SailGribPolarFile!$A$1:$R$25,M$3,360-$D253)</f>
        <v>8.55</v>
      </c>
      <c r="N253" s="155">
        <f>BILINTERP(SailGribPolarFile!$A$1:$R$25,N$3,360-$D253)</f>
        <v>8.96</v>
      </c>
      <c r="O253" s="155">
        <f>BILINTERP(SailGribPolarFile!$A$1:$R$25,O$3,360-$D253)</f>
        <v>9.29</v>
      </c>
      <c r="P253" s="153"/>
      <c r="Q253" s="153"/>
      <c r="R253" s="153"/>
    </row>
    <row r="254" spans="4:18" ht="12.75">
      <c r="D254" s="153">
        <f t="shared" si="5"/>
        <v>250</v>
      </c>
      <c r="E254" s="155">
        <f>BILINTERP(SailGribPolarFile!$A$1:$R$25,E$3,360-$D254)</f>
        <v>4.4</v>
      </c>
      <c r="F254" s="155">
        <f>BILINTERP(SailGribPolarFile!$A$1:$R$25,F$3,360-$D254)</f>
        <v>6</v>
      </c>
      <c r="G254" s="155">
        <f>BILINTERP(SailGribPolarFile!$A$1:$R$25,G$3,360-$D254)</f>
        <v>6.7</v>
      </c>
      <c r="H254" s="155">
        <f>BILINTERP(SailGribPolarFile!$A$1:$R$25,H$3,360-$D254)</f>
        <v>7.2</v>
      </c>
      <c r="I254" s="155">
        <f>BILINTERP(SailGribPolarFile!$A$1:$R$25,I$3,360-$D254)</f>
        <v>7.4</v>
      </c>
      <c r="J254" s="155">
        <f>BILINTERP(SailGribPolarFile!$A$1:$R$25,J$3,360-$D254)</f>
        <v>7.6</v>
      </c>
      <c r="K254" s="155">
        <f>BILINTERP(SailGribPolarFile!$A$1:$R$25,K$3,360-$D254)</f>
        <v>7.8</v>
      </c>
      <c r="L254" s="155">
        <f>BILINTERP(SailGribPolarFile!$A$1:$R$25,L$3,360-$D254)</f>
        <v>8.2</v>
      </c>
      <c r="M254" s="155">
        <f>BILINTERP(SailGribPolarFile!$A$1:$R$25,M$3,360-$D254)</f>
        <v>8.5</v>
      </c>
      <c r="N254" s="155">
        <f>BILINTERP(SailGribPolarFile!$A$1:$R$25,N$3,360-$D254)</f>
        <v>8.9</v>
      </c>
      <c r="O254" s="155">
        <f>BILINTERP(SailGribPolarFile!$A$1:$R$25,O$3,360-$D254)</f>
        <v>9.2</v>
      </c>
      <c r="P254" s="153"/>
      <c r="Q254" s="153"/>
      <c r="R254" s="153"/>
    </row>
    <row r="255" spans="4:18" ht="12.75">
      <c r="D255" s="153">
        <f t="shared" si="5"/>
        <v>251</v>
      </c>
      <c r="E255" s="155">
        <f>BILINTERP(SailGribPolarFile!$A$1:$R$25,E$3,360-$D255)</f>
        <v>4.41</v>
      </c>
      <c r="F255" s="155">
        <f>BILINTERP(SailGribPolarFile!$A$1:$R$25,F$3,360-$D255)</f>
        <v>6.01</v>
      </c>
      <c r="G255" s="155">
        <f>BILINTERP(SailGribPolarFile!$A$1:$R$25,G$3,360-$D255)</f>
        <v>6.71</v>
      </c>
      <c r="H255" s="155">
        <f>BILINTERP(SailGribPolarFile!$A$1:$R$25,H$3,360-$D255)</f>
        <v>7.19</v>
      </c>
      <c r="I255" s="155">
        <f>BILINTERP(SailGribPolarFile!$A$1:$R$25,I$3,360-$D255)</f>
        <v>7.390000000000001</v>
      </c>
      <c r="J255" s="155">
        <f>BILINTERP(SailGribPolarFile!$A$1:$R$25,J$3,360-$D255)</f>
        <v>7.59</v>
      </c>
      <c r="K255" s="155">
        <f>BILINTERP(SailGribPolarFile!$A$1:$R$25,K$3,360-$D255)</f>
        <v>7.8</v>
      </c>
      <c r="L255" s="155">
        <f>BILINTERP(SailGribPolarFile!$A$1:$R$25,L$3,360-$D255)</f>
        <v>8.19</v>
      </c>
      <c r="M255" s="155">
        <f>BILINTERP(SailGribPolarFile!$A$1:$R$25,M$3,360-$D255)</f>
        <v>8.48</v>
      </c>
      <c r="N255" s="155">
        <f>BILINTERP(SailGribPolarFile!$A$1:$R$25,N$3,360-$D255)</f>
        <v>8.85</v>
      </c>
      <c r="O255" s="155">
        <f>BILINTERP(SailGribPolarFile!$A$1:$R$25,O$3,360-$D255)</f>
        <v>9.139999999999999</v>
      </c>
      <c r="P255" s="153"/>
      <c r="Q255" s="153"/>
      <c r="R255" s="153"/>
    </row>
    <row r="256" spans="4:18" ht="12.75">
      <c r="D256" s="153">
        <f t="shared" si="5"/>
        <v>252</v>
      </c>
      <c r="E256" s="155">
        <f>BILINTERP(SailGribPolarFile!$A$1:$R$25,E$3,360-$D256)</f>
        <v>4.42</v>
      </c>
      <c r="F256" s="155">
        <f>BILINTERP(SailGribPolarFile!$A$1:$R$25,F$3,360-$D256)</f>
        <v>6.02</v>
      </c>
      <c r="G256" s="155">
        <f>BILINTERP(SailGribPolarFile!$A$1:$R$25,G$3,360-$D256)</f>
        <v>6.72</v>
      </c>
      <c r="H256" s="155">
        <f>BILINTERP(SailGribPolarFile!$A$1:$R$25,H$3,360-$D256)</f>
        <v>7.18</v>
      </c>
      <c r="I256" s="155">
        <f>BILINTERP(SailGribPolarFile!$A$1:$R$25,I$3,360-$D256)</f>
        <v>7.38</v>
      </c>
      <c r="J256" s="155">
        <f>BILINTERP(SailGribPolarFile!$A$1:$R$25,J$3,360-$D256)</f>
        <v>7.58</v>
      </c>
      <c r="K256" s="155">
        <f>BILINTERP(SailGribPolarFile!$A$1:$R$25,K$3,360-$D256)</f>
        <v>7.8</v>
      </c>
      <c r="L256" s="155">
        <f>BILINTERP(SailGribPolarFile!$A$1:$R$25,L$3,360-$D256)</f>
        <v>8.18</v>
      </c>
      <c r="M256" s="155">
        <f>BILINTERP(SailGribPolarFile!$A$1:$R$25,M$3,360-$D256)</f>
        <v>8.46</v>
      </c>
      <c r="N256" s="155">
        <f>BILINTERP(SailGribPolarFile!$A$1:$R$25,N$3,360-$D256)</f>
        <v>8.8</v>
      </c>
      <c r="O256" s="155">
        <f>BILINTERP(SailGribPolarFile!$A$1:$R$25,O$3,360-$D256)</f>
        <v>9.08</v>
      </c>
      <c r="P256" s="153"/>
      <c r="Q256" s="153"/>
      <c r="R256" s="153"/>
    </row>
    <row r="257" spans="4:18" ht="12.75">
      <c r="D257" s="153">
        <f t="shared" si="5"/>
        <v>253</v>
      </c>
      <c r="E257" s="155">
        <f>BILINTERP(SailGribPolarFile!$A$1:$R$25,E$3,360-$D257)</f>
        <v>4.430000000000001</v>
      </c>
      <c r="F257" s="155">
        <f>BILINTERP(SailGribPolarFile!$A$1:$R$25,F$3,360-$D257)</f>
        <v>6.03</v>
      </c>
      <c r="G257" s="155">
        <f>BILINTERP(SailGribPolarFile!$A$1:$R$25,G$3,360-$D257)</f>
        <v>6.73</v>
      </c>
      <c r="H257" s="155">
        <f>BILINTERP(SailGribPolarFile!$A$1:$R$25,H$3,360-$D257)</f>
        <v>7.17</v>
      </c>
      <c r="I257" s="155">
        <f>BILINTERP(SailGribPolarFile!$A$1:$R$25,I$3,360-$D257)</f>
        <v>7.37</v>
      </c>
      <c r="J257" s="155">
        <f>BILINTERP(SailGribPolarFile!$A$1:$R$25,J$3,360-$D257)</f>
        <v>7.569999999999999</v>
      </c>
      <c r="K257" s="155">
        <f>BILINTERP(SailGribPolarFile!$A$1:$R$25,K$3,360-$D257)</f>
        <v>7.8</v>
      </c>
      <c r="L257" s="155">
        <f>BILINTERP(SailGribPolarFile!$A$1:$R$25,L$3,360-$D257)</f>
        <v>8.17</v>
      </c>
      <c r="M257" s="155">
        <f>BILINTERP(SailGribPolarFile!$A$1:$R$25,M$3,360-$D257)</f>
        <v>8.44</v>
      </c>
      <c r="N257" s="155">
        <f>BILINTERP(SailGribPolarFile!$A$1:$R$25,N$3,360-$D257)</f>
        <v>8.75</v>
      </c>
      <c r="O257" s="155">
        <f>BILINTERP(SailGribPolarFile!$A$1:$R$25,O$3,360-$D257)</f>
        <v>9.02</v>
      </c>
      <c r="P257" s="153"/>
      <c r="Q257" s="153"/>
      <c r="R257" s="153"/>
    </row>
    <row r="258" spans="4:18" ht="12.75">
      <c r="D258" s="153">
        <f t="shared" si="5"/>
        <v>254</v>
      </c>
      <c r="E258" s="155">
        <f>BILINTERP(SailGribPolarFile!$A$1:$R$25,E$3,360-$D258)</f>
        <v>4.44</v>
      </c>
      <c r="F258" s="155">
        <f>BILINTERP(SailGribPolarFile!$A$1:$R$25,F$3,360-$D258)</f>
        <v>6.04</v>
      </c>
      <c r="G258" s="155">
        <f>BILINTERP(SailGribPolarFile!$A$1:$R$25,G$3,360-$D258)</f>
        <v>6.74</v>
      </c>
      <c r="H258" s="155">
        <f>BILINTERP(SailGribPolarFile!$A$1:$R$25,H$3,360-$D258)</f>
        <v>7.16</v>
      </c>
      <c r="I258" s="155">
        <f>BILINTERP(SailGribPolarFile!$A$1:$R$25,I$3,360-$D258)</f>
        <v>7.36</v>
      </c>
      <c r="J258" s="155">
        <f>BILINTERP(SailGribPolarFile!$A$1:$R$25,J$3,360-$D258)</f>
        <v>7.56</v>
      </c>
      <c r="K258" s="155">
        <f>BILINTERP(SailGribPolarFile!$A$1:$R$25,K$3,360-$D258)</f>
        <v>7.8</v>
      </c>
      <c r="L258" s="155">
        <f>BILINTERP(SailGribPolarFile!$A$1:$R$25,L$3,360-$D258)</f>
        <v>8.16</v>
      </c>
      <c r="M258" s="155">
        <f>BILINTERP(SailGribPolarFile!$A$1:$R$25,M$3,360-$D258)</f>
        <v>8.42</v>
      </c>
      <c r="N258" s="155">
        <f>BILINTERP(SailGribPolarFile!$A$1:$R$25,N$3,360-$D258)</f>
        <v>8.700000000000001</v>
      </c>
      <c r="O258" s="155">
        <f>BILINTERP(SailGribPolarFile!$A$1:$R$25,O$3,360-$D258)</f>
        <v>8.959999999999999</v>
      </c>
      <c r="P258" s="153"/>
      <c r="Q258" s="153"/>
      <c r="R258" s="153"/>
    </row>
    <row r="259" spans="4:18" ht="12.75">
      <c r="D259" s="153">
        <f t="shared" si="5"/>
        <v>255</v>
      </c>
      <c r="E259" s="155">
        <f>BILINTERP(SailGribPolarFile!$A$1:$R$25,E$3,360-$D259)</f>
        <v>4.45</v>
      </c>
      <c r="F259" s="155">
        <f>BILINTERP(SailGribPolarFile!$A$1:$R$25,F$3,360-$D259)</f>
        <v>6.05</v>
      </c>
      <c r="G259" s="155">
        <f>BILINTERP(SailGribPolarFile!$A$1:$R$25,G$3,360-$D259)</f>
        <v>6.75</v>
      </c>
      <c r="H259" s="155">
        <f>BILINTERP(SailGribPolarFile!$A$1:$R$25,H$3,360-$D259)</f>
        <v>7.15</v>
      </c>
      <c r="I259" s="155">
        <f>BILINTERP(SailGribPolarFile!$A$1:$R$25,I$3,360-$D259)</f>
        <v>7.35</v>
      </c>
      <c r="J259" s="155">
        <f>BILINTERP(SailGribPolarFile!$A$1:$R$25,J$3,360-$D259)</f>
        <v>7.55</v>
      </c>
      <c r="K259" s="155">
        <f>BILINTERP(SailGribPolarFile!$A$1:$R$25,K$3,360-$D259)</f>
        <v>7.8</v>
      </c>
      <c r="L259" s="155">
        <f>BILINTERP(SailGribPolarFile!$A$1:$R$25,L$3,360-$D259)</f>
        <v>8.149999999999999</v>
      </c>
      <c r="M259" s="155">
        <f>BILINTERP(SailGribPolarFile!$A$1:$R$25,M$3,360-$D259)</f>
        <v>8.4</v>
      </c>
      <c r="N259" s="155">
        <f>BILINTERP(SailGribPolarFile!$A$1:$R$25,N$3,360-$D259)</f>
        <v>8.65</v>
      </c>
      <c r="O259" s="155">
        <f>BILINTERP(SailGribPolarFile!$A$1:$R$25,O$3,360-$D259)</f>
        <v>8.899999999999999</v>
      </c>
      <c r="P259" s="153"/>
      <c r="Q259" s="153"/>
      <c r="R259" s="153"/>
    </row>
    <row r="260" spans="4:18" ht="12.75">
      <c r="D260" s="153">
        <f t="shared" si="5"/>
        <v>256</v>
      </c>
      <c r="E260" s="155">
        <f>BILINTERP(SailGribPolarFile!$A$1:$R$25,E$3,360-$D260)</f>
        <v>4.46</v>
      </c>
      <c r="F260" s="155">
        <f>BILINTERP(SailGribPolarFile!$A$1:$R$25,F$3,360-$D260)</f>
        <v>6.06</v>
      </c>
      <c r="G260" s="155">
        <f>BILINTERP(SailGribPolarFile!$A$1:$R$25,G$3,360-$D260)</f>
        <v>6.76</v>
      </c>
      <c r="H260" s="155">
        <f>BILINTERP(SailGribPolarFile!$A$1:$R$25,H$3,360-$D260)</f>
        <v>7.14</v>
      </c>
      <c r="I260" s="155">
        <f>BILINTERP(SailGribPolarFile!$A$1:$R$25,I$3,360-$D260)</f>
        <v>7.34</v>
      </c>
      <c r="J260" s="155">
        <f>BILINTERP(SailGribPolarFile!$A$1:$R$25,J$3,360-$D260)</f>
        <v>7.54</v>
      </c>
      <c r="K260" s="155">
        <f>BILINTERP(SailGribPolarFile!$A$1:$R$25,K$3,360-$D260)</f>
        <v>7.8</v>
      </c>
      <c r="L260" s="155">
        <f>BILINTERP(SailGribPolarFile!$A$1:$R$25,L$3,360-$D260)</f>
        <v>8.139999999999999</v>
      </c>
      <c r="M260" s="155">
        <f>BILINTERP(SailGribPolarFile!$A$1:$R$25,M$3,360-$D260)</f>
        <v>8.38</v>
      </c>
      <c r="N260" s="155">
        <f>BILINTERP(SailGribPolarFile!$A$1:$R$25,N$3,360-$D260)</f>
        <v>8.6</v>
      </c>
      <c r="O260" s="155">
        <f>BILINTERP(SailGribPolarFile!$A$1:$R$25,O$3,360-$D260)</f>
        <v>8.84</v>
      </c>
      <c r="P260" s="153"/>
      <c r="Q260" s="153"/>
      <c r="R260" s="153"/>
    </row>
    <row r="261" spans="4:18" ht="12.75">
      <c r="D261" s="153">
        <f t="shared" si="5"/>
        <v>257</v>
      </c>
      <c r="E261" s="155">
        <f>BILINTERP(SailGribPolarFile!$A$1:$R$25,E$3,360-$D261)</f>
        <v>4.47</v>
      </c>
      <c r="F261" s="155">
        <f>BILINTERP(SailGribPolarFile!$A$1:$R$25,F$3,360-$D261)</f>
        <v>6.069999999999999</v>
      </c>
      <c r="G261" s="155">
        <f>BILINTERP(SailGribPolarFile!$A$1:$R$25,G$3,360-$D261)</f>
        <v>6.77</v>
      </c>
      <c r="H261" s="155">
        <f>BILINTERP(SailGribPolarFile!$A$1:$R$25,H$3,360-$D261)</f>
        <v>7.13</v>
      </c>
      <c r="I261" s="155">
        <f>BILINTERP(SailGribPolarFile!$A$1:$R$25,I$3,360-$D261)</f>
        <v>7.33</v>
      </c>
      <c r="J261" s="155">
        <f>BILINTERP(SailGribPolarFile!$A$1:$R$25,J$3,360-$D261)</f>
        <v>7.53</v>
      </c>
      <c r="K261" s="155">
        <f>BILINTERP(SailGribPolarFile!$A$1:$R$25,K$3,360-$D261)</f>
        <v>7.8</v>
      </c>
      <c r="L261" s="155">
        <f>BILINTERP(SailGribPolarFile!$A$1:$R$25,L$3,360-$D261)</f>
        <v>8.129999999999999</v>
      </c>
      <c r="M261" s="155">
        <f>BILINTERP(SailGribPolarFile!$A$1:$R$25,M$3,360-$D261)</f>
        <v>8.360000000000001</v>
      </c>
      <c r="N261" s="155">
        <f>BILINTERP(SailGribPolarFile!$A$1:$R$25,N$3,360-$D261)</f>
        <v>8.55</v>
      </c>
      <c r="O261" s="155">
        <f>BILINTERP(SailGribPolarFile!$A$1:$R$25,O$3,360-$D261)</f>
        <v>8.78</v>
      </c>
      <c r="P261" s="153"/>
      <c r="Q261" s="153"/>
      <c r="R261" s="153"/>
    </row>
    <row r="262" spans="4:18" ht="12.75">
      <c r="D262" s="153">
        <f aca="true" t="shared" si="6" ref="D262:D325">D261+1</f>
        <v>258</v>
      </c>
      <c r="E262" s="155">
        <f>BILINTERP(SailGribPolarFile!$A$1:$R$25,E$3,360-$D262)</f>
        <v>4.48</v>
      </c>
      <c r="F262" s="155">
        <f>BILINTERP(SailGribPolarFile!$A$1:$R$25,F$3,360-$D262)</f>
        <v>6.08</v>
      </c>
      <c r="G262" s="155">
        <f>BILINTERP(SailGribPolarFile!$A$1:$R$25,G$3,360-$D262)</f>
        <v>6.78</v>
      </c>
      <c r="H262" s="155">
        <f>BILINTERP(SailGribPolarFile!$A$1:$R$25,H$3,360-$D262)</f>
        <v>7.12</v>
      </c>
      <c r="I262" s="155">
        <f>BILINTERP(SailGribPolarFile!$A$1:$R$25,I$3,360-$D262)</f>
        <v>7.32</v>
      </c>
      <c r="J262" s="155">
        <f>BILINTERP(SailGribPolarFile!$A$1:$R$25,J$3,360-$D262)</f>
        <v>7.52</v>
      </c>
      <c r="K262" s="155">
        <f>BILINTERP(SailGribPolarFile!$A$1:$R$25,K$3,360-$D262)</f>
        <v>7.8</v>
      </c>
      <c r="L262" s="155">
        <f>BILINTERP(SailGribPolarFile!$A$1:$R$25,L$3,360-$D262)</f>
        <v>8.12</v>
      </c>
      <c r="M262" s="155">
        <f>BILINTERP(SailGribPolarFile!$A$1:$R$25,M$3,360-$D262)</f>
        <v>8.34</v>
      </c>
      <c r="N262" s="155">
        <f>BILINTERP(SailGribPolarFile!$A$1:$R$25,N$3,360-$D262)</f>
        <v>8.5</v>
      </c>
      <c r="O262" s="155">
        <f>BILINTERP(SailGribPolarFile!$A$1:$R$25,O$3,360-$D262)</f>
        <v>8.719999999999999</v>
      </c>
      <c r="P262" s="153"/>
      <c r="Q262" s="153"/>
      <c r="R262" s="153"/>
    </row>
    <row r="263" spans="4:18" ht="12.75">
      <c r="D263" s="153">
        <f t="shared" si="6"/>
        <v>259</v>
      </c>
      <c r="E263" s="155">
        <f>BILINTERP(SailGribPolarFile!$A$1:$R$25,E$3,360-$D263)</f>
        <v>4.49</v>
      </c>
      <c r="F263" s="155">
        <f>BILINTERP(SailGribPolarFile!$A$1:$R$25,F$3,360-$D263)</f>
        <v>6.09</v>
      </c>
      <c r="G263" s="155">
        <f>BILINTERP(SailGribPolarFile!$A$1:$R$25,G$3,360-$D263)</f>
        <v>6.79</v>
      </c>
      <c r="H263" s="155">
        <f>BILINTERP(SailGribPolarFile!$A$1:$R$25,H$3,360-$D263)</f>
        <v>7.109999999999999</v>
      </c>
      <c r="I263" s="155">
        <f>BILINTERP(SailGribPolarFile!$A$1:$R$25,I$3,360-$D263)</f>
        <v>7.31</v>
      </c>
      <c r="J263" s="155">
        <f>BILINTERP(SailGribPolarFile!$A$1:$R$25,J$3,360-$D263)</f>
        <v>7.51</v>
      </c>
      <c r="K263" s="155">
        <f>BILINTERP(SailGribPolarFile!$A$1:$R$25,K$3,360-$D263)</f>
        <v>7.8</v>
      </c>
      <c r="L263" s="155">
        <f>BILINTERP(SailGribPolarFile!$A$1:$R$25,L$3,360-$D263)</f>
        <v>8.11</v>
      </c>
      <c r="M263" s="155">
        <f>BILINTERP(SailGribPolarFile!$A$1:$R$25,M$3,360-$D263)</f>
        <v>8.32</v>
      </c>
      <c r="N263" s="155">
        <f>BILINTERP(SailGribPolarFile!$A$1:$R$25,N$3,360-$D263)</f>
        <v>8.450000000000001</v>
      </c>
      <c r="O263" s="155">
        <f>BILINTERP(SailGribPolarFile!$A$1:$R$25,O$3,360-$D263)</f>
        <v>8.66</v>
      </c>
      <c r="P263" s="153"/>
      <c r="Q263" s="153"/>
      <c r="R263" s="153"/>
    </row>
    <row r="264" spans="4:18" ht="12.75">
      <c r="D264" s="153">
        <f t="shared" si="6"/>
        <v>260</v>
      </c>
      <c r="E264" s="155">
        <f>BILINTERP(SailGribPolarFile!$A$1:$R$25,E$3,360-$D264)</f>
        <v>4.5</v>
      </c>
      <c r="F264" s="155">
        <f>BILINTERP(SailGribPolarFile!$A$1:$R$25,F$3,360-$D264)</f>
        <v>6.1</v>
      </c>
      <c r="G264" s="155">
        <f>BILINTERP(SailGribPolarFile!$A$1:$R$25,G$3,360-$D264)</f>
        <v>6.8</v>
      </c>
      <c r="H264" s="155">
        <f>BILINTERP(SailGribPolarFile!$A$1:$R$25,H$3,360-$D264)</f>
        <v>7.1</v>
      </c>
      <c r="I264" s="155">
        <f>BILINTERP(SailGribPolarFile!$A$1:$R$25,I$3,360-$D264)</f>
        <v>7.3</v>
      </c>
      <c r="J264" s="155">
        <f>BILINTERP(SailGribPolarFile!$A$1:$R$25,J$3,360-$D264)</f>
        <v>7.5</v>
      </c>
      <c r="K264" s="155">
        <f>BILINTERP(SailGribPolarFile!$A$1:$R$25,K$3,360-$D264)</f>
        <v>7.8</v>
      </c>
      <c r="L264" s="155">
        <f>BILINTERP(SailGribPolarFile!$A$1:$R$25,L$3,360-$D264)</f>
        <v>8.1</v>
      </c>
      <c r="M264" s="155">
        <f>BILINTERP(SailGribPolarFile!$A$1:$R$25,M$3,360-$D264)</f>
        <v>8.3</v>
      </c>
      <c r="N264" s="155">
        <f>BILINTERP(SailGribPolarFile!$A$1:$R$25,N$3,360-$D264)</f>
        <v>8.4</v>
      </c>
      <c r="O264" s="155">
        <f>BILINTERP(SailGribPolarFile!$A$1:$R$25,O$3,360-$D264)</f>
        <v>8.6</v>
      </c>
      <c r="P264" s="153"/>
      <c r="Q264" s="153"/>
      <c r="R264" s="153"/>
    </row>
    <row r="265" spans="4:18" ht="12.75">
      <c r="D265" s="153">
        <f t="shared" si="6"/>
        <v>261</v>
      </c>
      <c r="E265" s="155">
        <f>BILINTERP(SailGribPolarFile!$A$1:$R$25,E$3,360-$D265)</f>
        <v>4.5</v>
      </c>
      <c r="F265" s="155">
        <f>BILINTERP(SailGribPolarFile!$A$1:$R$25,F$3,360-$D265)</f>
        <v>6.1</v>
      </c>
      <c r="G265" s="155">
        <f>BILINTERP(SailGribPolarFile!$A$1:$R$25,G$3,360-$D265)</f>
        <v>6.79</v>
      </c>
      <c r="H265" s="155">
        <f>BILINTERP(SailGribPolarFile!$A$1:$R$25,H$3,360-$D265)</f>
        <v>7.09</v>
      </c>
      <c r="I265" s="155">
        <f>BILINTERP(SailGribPolarFile!$A$1:$R$25,I$3,360-$D265)</f>
        <v>7.3</v>
      </c>
      <c r="J265" s="155">
        <f>BILINTERP(SailGribPolarFile!$A$1:$R$25,J$3,360-$D265)</f>
        <v>7.51</v>
      </c>
      <c r="K265" s="155">
        <f>BILINTERP(SailGribPolarFile!$A$1:$R$25,K$3,360-$D265)</f>
        <v>7.79</v>
      </c>
      <c r="L265" s="155">
        <f>BILINTERP(SailGribPolarFile!$A$1:$R$25,L$3,360-$D265)</f>
        <v>8.09</v>
      </c>
      <c r="M265" s="155">
        <f>BILINTERP(SailGribPolarFile!$A$1:$R$25,M$3,360-$D265)</f>
        <v>8.280000000000001</v>
      </c>
      <c r="N265" s="155">
        <f>BILINTERP(SailGribPolarFile!$A$1:$R$25,N$3,360-$D265)</f>
        <v>8.39</v>
      </c>
      <c r="O265" s="155">
        <f>BILINTERP(SailGribPolarFile!$A$1:$R$25,O$3,360-$D265)</f>
        <v>8.58</v>
      </c>
      <c r="P265" s="153"/>
      <c r="Q265" s="153"/>
      <c r="R265" s="153"/>
    </row>
    <row r="266" spans="4:18" ht="12.75">
      <c r="D266" s="153">
        <f t="shared" si="6"/>
        <v>262</v>
      </c>
      <c r="E266" s="155">
        <f>BILINTERP(SailGribPolarFile!$A$1:$R$25,E$3,360-$D266)</f>
        <v>4.5</v>
      </c>
      <c r="F266" s="155">
        <f>BILINTERP(SailGribPolarFile!$A$1:$R$25,F$3,360-$D266)</f>
        <v>6.1</v>
      </c>
      <c r="G266" s="155">
        <f>BILINTERP(SailGribPolarFile!$A$1:$R$25,G$3,360-$D266)</f>
        <v>6.78</v>
      </c>
      <c r="H266" s="155">
        <f>BILINTERP(SailGribPolarFile!$A$1:$R$25,H$3,360-$D266)</f>
        <v>7.08</v>
      </c>
      <c r="I266" s="155">
        <f>BILINTERP(SailGribPolarFile!$A$1:$R$25,I$3,360-$D266)</f>
        <v>7.3</v>
      </c>
      <c r="J266" s="155">
        <f>BILINTERP(SailGribPolarFile!$A$1:$R$25,J$3,360-$D266)</f>
        <v>7.52</v>
      </c>
      <c r="K266" s="155">
        <f>BILINTERP(SailGribPolarFile!$A$1:$R$25,K$3,360-$D266)</f>
        <v>7.78</v>
      </c>
      <c r="L266" s="155">
        <f>BILINTERP(SailGribPolarFile!$A$1:$R$25,L$3,360-$D266)</f>
        <v>8.08</v>
      </c>
      <c r="M266" s="155">
        <f>BILINTERP(SailGribPolarFile!$A$1:$R$25,M$3,360-$D266)</f>
        <v>8.26</v>
      </c>
      <c r="N266" s="155">
        <f>BILINTERP(SailGribPolarFile!$A$1:$R$25,N$3,360-$D266)</f>
        <v>8.38</v>
      </c>
      <c r="O266" s="155">
        <f>BILINTERP(SailGribPolarFile!$A$1:$R$25,O$3,360-$D266)</f>
        <v>8.56</v>
      </c>
      <c r="P266" s="153"/>
      <c r="Q266" s="153"/>
      <c r="R266" s="153"/>
    </row>
    <row r="267" spans="4:18" ht="12.75">
      <c r="D267" s="153">
        <f t="shared" si="6"/>
        <v>263</v>
      </c>
      <c r="E267" s="155">
        <f>BILINTERP(SailGribPolarFile!$A$1:$R$25,E$3,360-$D267)</f>
        <v>4.5</v>
      </c>
      <c r="F267" s="155">
        <f>BILINTERP(SailGribPolarFile!$A$1:$R$25,F$3,360-$D267)</f>
        <v>6.1</v>
      </c>
      <c r="G267" s="155">
        <f>BILINTERP(SailGribPolarFile!$A$1:$R$25,G$3,360-$D267)</f>
        <v>6.77</v>
      </c>
      <c r="H267" s="155">
        <f>BILINTERP(SailGribPolarFile!$A$1:$R$25,H$3,360-$D267)</f>
        <v>7.069999999999999</v>
      </c>
      <c r="I267" s="155">
        <f>BILINTERP(SailGribPolarFile!$A$1:$R$25,I$3,360-$D267)</f>
        <v>7.3</v>
      </c>
      <c r="J267" s="155">
        <f>BILINTERP(SailGribPolarFile!$A$1:$R$25,J$3,360-$D267)</f>
        <v>7.53</v>
      </c>
      <c r="K267" s="155">
        <f>BILINTERP(SailGribPolarFile!$A$1:$R$25,K$3,360-$D267)</f>
        <v>7.77</v>
      </c>
      <c r="L267" s="155">
        <f>BILINTERP(SailGribPolarFile!$A$1:$R$25,L$3,360-$D267)</f>
        <v>8.07</v>
      </c>
      <c r="M267" s="155">
        <f>BILINTERP(SailGribPolarFile!$A$1:$R$25,M$3,360-$D267)</f>
        <v>8.24</v>
      </c>
      <c r="N267" s="155">
        <f>BILINTERP(SailGribPolarFile!$A$1:$R$25,N$3,360-$D267)</f>
        <v>8.370000000000001</v>
      </c>
      <c r="O267" s="155">
        <f>BILINTERP(SailGribPolarFile!$A$1:$R$25,O$3,360-$D267)</f>
        <v>8.54</v>
      </c>
      <c r="P267" s="153"/>
      <c r="Q267" s="153"/>
      <c r="R267" s="153"/>
    </row>
    <row r="268" spans="4:18" ht="12.75">
      <c r="D268" s="153">
        <f t="shared" si="6"/>
        <v>264</v>
      </c>
      <c r="E268" s="155">
        <f>BILINTERP(SailGribPolarFile!$A$1:$R$25,E$3,360-$D268)</f>
        <v>4.5</v>
      </c>
      <c r="F268" s="155">
        <f>BILINTERP(SailGribPolarFile!$A$1:$R$25,F$3,360-$D268)</f>
        <v>6.1</v>
      </c>
      <c r="G268" s="155">
        <f>BILINTERP(SailGribPolarFile!$A$1:$R$25,G$3,360-$D268)</f>
        <v>6.76</v>
      </c>
      <c r="H268" s="155">
        <f>BILINTERP(SailGribPolarFile!$A$1:$R$25,H$3,360-$D268)</f>
        <v>7.06</v>
      </c>
      <c r="I268" s="155">
        <f>BILINTERP(SailGribPolarFile!$A$1:$R$25,I$3,360-$D268)</f>
        <v>7.3</v>
      </c>
      <c r="J268" s="155">
        <f>BILINTERP(SailGribPolarFile!$A$1:$R$25,J$3,360-$D268)</f>
        <v>7.54</v>
      </c>
      <c r="K268" s="155">
        <f>BILINTERP(SailGribPolarFile!$A$1:$R$25,K$3,360-$D268)</f>
        <v>7.76</v>
      </c>
      <c r="L268" s="155">
        <f>BILINTERP(SailGribPolarFile!$A$1:$R$25,L$3,360-$D268)</f>
        <v>8.06</v>
      </c>
      <c r="M268" s="155">
        <f>BILINTERP(SailGribPolarFile!$A$1:$R$25,M$3,360-$D268)</f>
        <v>8.22</v>
      </c>
      <c r="N268" s="155">
        <f>BILINTERP(SailGribPolarFile!$A$1:$R$25,N$3,360-$D268)</f>
        <v>8.360000000000001</v>
      </c>
      <c r="O268" s="155">
        <f>BILINTERP(SailGribPolarFile!$A$1:$R$25,O$3,360-$D268)</f>
        <v>8.52</v>
      </c>
      <c r="P268" s="153"/>
      <c r="Q268" s="153"/>
      <c r="R268" s="153"/>
    </row>
    <row r="269" spans="4:18" ht="12.75">
      <c r="D269" s="153">
        <f t="shared" si="6"/>
        <v>265</v>
      </c>
      <c r="E269" s="155">
        <f>BILINTERP(SailGribPolarFile!$A$1:$R$25,E$3,360-$D269)</f>
        <v>4.5</v>
      </c>
      <c r="F269" s="155">
        <f>BILINTERP(SailGribPolarFile!$A$1:$R$25,F$3,360-$D269)</f>
        <v>6.1</v>
      </c>
      <c r="G269" s="155">
        <f>BILINTERP(SailGribPolarFile!$A$1:$R$25,G$3,360-$D269)</f>
        <v>6.75</v>
      </c>
      <c r="H269" s="155">
        <f>BILINTERP(SailGribPolarFile!$A$1:$R$25,H$3,360-$D269)</f>
        <v>7.05</v>
      </c>
      <c r="I269" s="155">
        <f>BILINTERP(SailGribPolarFile!$A$1:$R$25,I$3,360-$D269)</f>
        <v>7.3</v>
      </c>
      <c r="J269" s="155">
        <f>BILINTERP(SailGribPolarFile!$A$1:$R$25,J$3,360-$D269)</f>
        <v>7.55</v>
      </c>
      <c r="K269" s="155">
        <f>BILINTERP(SailGribPolarFile!$A$1:$R$25,K$3,360-$D269)</f>
        <v>7.75</v>
      </c>
      <c r="L269" s="155">
        <f>BILINTERP(SailGribPolarFile!$A$1:$R$25,L$3,360-$D269)</f>
        <v>8.05</v>
      </c>
      <c r="M269" s="155">
        <f>BILINTERP(SailGribPolarFile!$A$1:$R$25,M$3,360-$D269)</f>
        <v>8.2</v>
      </c>
      <c r="N269" s="155">
        <f>BILINTERP(SailGribPolarFile!$A$1:$R$25,N$3,360-$D269)</f>
        <v>8.350000000000001</v>
      </c>
      <c r="O269" s="155">
        <f>BILINTERP(SailGribPolarFile!$A$1:$R$25,O$3,360-$D269)</f>
        <v>8.5</v>
      </c>
      <c r="P269" s="153"/>
      <c r="Q269" s="153"/>
      <c r="R269" s="153"/>
    </row>
    <row r="270" spans="4:18" ht="12.75">
      <c r="D270" s="153">
        <f t="shared" si="6"/>
        <v>266</v>
      </c>
      <c r="E270" s="155">
        <f>BILINTERP(SailGribPolarFile!$A$1:$R$25,E$3,360-$D270)</f>
        <v>4.5</v>
      </c>
      <c r="F270" s="155">
        <f>BILINTERP(SailGribPolarFile!$A$1:$R$25,F$3,360-$D270)</f>
        <v>6.1</v>
      </c>
      <c r="G270" s="155">
        <f>BILINTERP(SailGribPolarFile!$A$1:$R$25,G$3,360-$D270)</f>
        <v>6.74</v>
      </c>
      <c r="H270" s="155">
        <f>BILINTERP(SailGribPolarFile!$A$1:$R$25,H$3,360-$D270)</f>
        <v>7.04</v>
      </c>
      <c r="I270" s="155">
        <f>BILINTERP(SailGribPolarFile!$A$1:$R$25,I$3,360-$D270)</f>
        <v>7.3</v>
      </c>
      <c r="J270" s="155">
        <f>BILINTERP(SailGribPolarFile!$A$1:$R$25,J$3,360-$D270)</f>
        <v>7.56</v>
      </c>
      <c r="K270" s="155">
        <f>BILINTERP(SailGribPolarFile!$A$1:$R$25,K$3,360-$D270)</f>
        <v>7.74</v>
      </c>
      <c r="L270" s="155">
        <f>BILINTERP(SailGribPolarFile!$A$1:$R$25,L$3,360-$D270)</f>
        <v>8.04</v>
      </c>
      <c r="M270" s="155">
        <f>BILINTERP(SailGribPolarFile!$A$1:$R$25,M$3,360-$D270)</f>
        <v>8.18</v>
      </c>
      <c r="N270" s="155">
        <f>BILINTERP(SailGribPolarFile!$A$1:$R$25,N$3,360-$D270)</f>
        <v>8.34</v>
      </c>
      <c r="O270" s="155">
        <f>BILINTERP(SailGribPolarFile!$A$1:$R$25,O$3,360-$D270)</f>
        <v>8.48</v>
      </c>
      <c r="P270" s="153"/>
      <c r="Q270" s="153"/>
      <c r="R270" s="153"/>
    </row>
    <row r="271" spans="4:18" ht="12.75">
      <c r="D271" s="153">
        <f t="shared" si="6"/>
        <v>267</v>
      </c>
      <c r="E271" s="155">
        <f>BILINTERP(SailGribPolarFile!$A$1:$R$25,E$3,360-$D271)</f>
        <v>4.5</v>
      </c>
      <c r="F271" s="155">
        <f>BILINTERP(SailGribPolarFile!$A$1:$R$25,F$3,360-$D271)</f>
        <v>6.1</v>
      </c>
      <c r="G271" s="155">
        <f>BILINTERP(SailGribPolarFile!$A$1:$R$25,G$3,360-$D271)</f>
        <v>6.73</v>
      </c>
      <c r="H271" s="155">
        <f>BILINTERP(SailGribPolarFile!$A$1:$R$25,H$3,360-$D271)</f>
        <v>7.03</v>
      </c>
      <c r="I271" s="155">
        <f>BILINTERP(SailGribPolarFile!$A$1:$R$25,I$3,360-$D271)</f>
        <v>7.3</v>
      </c>
      <c r="J271" s="155">
        <f>BILINTERP(SailGribPolarFile!$A$1:$R$25,J$3,360-$D271)</f>
        <v>7.569999999999999</v>
      </c>
      <c r="K271" s="155">
        <f>BILINTERP(SailGribPolarFile!$A$1:$R$25,K$3,360-$D271)</f>
        <v>7.73</v>
      </c>
      <c r="L271" s="155">
        <f>BILINTERP(SailGribPolarFile!$A$1:$R$25,L$3,360-$D271)</f>
        <v>8.03</v>
      </c>
      <c r="M271" s="155">
        <f>BILINTERP(SailGribPolarFile!$A$1:$R$25,M$3,360-$D271)</f>
        <v>8.16</v>
      </c>
      <c r="N271" s="155">
        <f>BILINTERP(SailGribPolarFile!$A$1:$R$25,N$3,360-$D271)</f>
        <v>8.33</v>
      </c>
      <c r="O271" s="155">
        <f>BILINTERP(SailGribPolarFile!$A$1:$R$25,O$3,360-$D271)</f>
        <v>8.46</v>
      </c>
      <c r="P271" s="153"/>
      <c r="Q271" s="153"/>
      <c r="R271" s="153"/>
    </row>
    <row r="272" spans="4:18" ht="12.75">
      <c r="D272" s="153">
        <f t="shared" si="6"/>
        <v>268</v>
      </c>
      <c r="E272" s="155">
        <f>BILINTERP(SailGribPolarFile!$A$1:$R$25,E$3,360-$D272)</f>
        <v>4.5</v>
      </c>
      <c r="F272" s="155">
        <f>BILINTERP(SailGribPolarFile!$A$1:$R$25,F$3,360-$D272)</f>
        <v>6.1</v>
      </c>
      <c r="G272" s="155">
        <f>BILINTERP(SailGribPolarFile!$A$1:$R$25,G$3,360-$D272)</f>
        <v>6.72</v>
      </c>
      <c r="H272" s="155">
        <f>BILINTERP(SailGribPolarFile!$A$1:$R$25,H$3,360-$D272)</f>
        <v>7.02</v>
      </c>
      <c r="I272" s="155">
        <f>BILINTERP(SailGribPolarFile!$A$1:$R$25,I$3,360-$D272)</f>
        <v>7.3</v>
      </c>
      <c r="J272" s="155">
        <f>BILINTERP(SailGribPolarFile!$A$1:$R$25,J$3,360-$D272)</f>
        <v>7.58</v>
      </c>
      <c r="K272" s="155">
        <f>BILINTERP(SailGribPolarFile!$A$1:$R$25,K$3,360-$D272)</f>
        <v>7.72</v>
      </c>
      <c r="L272" s="155">
        <f>BILINTERP(SailGribPolarFile!$A$1:$R$25,L$3,360-$D272)</f>
        <v>8.02</v>
      </c>
      <c r="M272" s="155">
        <f>BILINTERP(SailGribPolarFile!$A$1:$R$25,M$3,360-$D272)</f>
        <v>8.14</v>
      </c>
      <c r="N272" s="155">
        <f>BILINTERP(SailGribPolarFile!$A$1:$R$25,N$3,360-$D272)</f>
        <v>8.32</v>
      </c>
      <c r="O272" s="155">
        <f>BILINTERP(SailGribPolarFile!$A$1:$R$25,O$3,360-$D272)</f>
        <v>8.44</v>
      </c>
      <c r="P272" s="153"/>
      <c r="Q272" s="153"/>
      <c r="R272" s="153"/>
    </row>
    <row r="273" spans="4:18" ht="12.75">
      <c r="D273" s="153">
        <f t="shared" si="6"/>
        <v>269</v>
      </c>
      <c r="E273" s="155">
        <f>BILINTERP(SailGribPolarFile!$A$1:$R$25,E$3,360-$D273)</f>
        <v>4.5</v>
      </c>
      <c r="F273" s="155">
        <f>BILINTERP(SailGribPolarFile!$A$1:$R$25,F$3,360-$D273)</f>
        <v>6.1</v>
      </c>
      <c r="G273" s="155">
        <f>BILINTERP(SailGribPolarFile!$A$1:$R$25,G$3,360-$D273)</f>
        <v>6.71</v>
      </c>
      <c r="H273" s="155">
        <f>BILINTERP(SailGribPolarFile!$A$1:$R$25,H$3,360-$D273)</f>
        <v>7.01</v>
      </c>
      <c r="I273" s="155">
        <f>BILINTERP(SailGribPolarFile!$A$1:$R$25,I$3,360-$D273)</f>
        <v>7.3</v>
      </c>
      <c r="J273" s="155">
        <f>BILINTERP(SailGribPolarFile!$A$1:$R$25,J$3,360-$D273)</f>
        <v>7.59</v>
      </c>
      <c r="K273" s="155">
        <f>BILINTERP(SailGribPolarFile!$A$1:$R$25,K$3,360-$D273)</f>
        <v>7.71</v>
      </c>
      <c r="L273" s="155">
        <f>BILINTERP(SailGribPolarFile!$A$1:$R$25,L$3,360-$D273)</f>
        <v>8.01</v>
      </c>
      <c r="M273" s="155">
        <f>BILINTERP(SailGribPolarFile!$A$1:$R$25,M$3,360-$D273)</f>
        <v>8.12</v>
      </c>
      <c r="N273" s="155">
        <f>BILINTERP(SailGribPolarFile!$A$1:$R$25,N$3,360-$D273)</f>
        <v>8.31</v>
      </c>
      <c r="O273" s="155">
        <f>BILINTERP(SailGribPolarFile!$A$1:$R$25,O$3,360-$D273)</f>
        <v>8.42</v>
      </c>
      <c r="P273" s="153"/>
      <c r="Q273" s="153"/>
      <c r="R273" s="153"/>
    </row>
    <row r="274" spans="4:18" ht="12.75">
      <c r="D274" s="153">
        <f t="shared" si="6"/>
        <v>270</v>
      </c>
      <c r="E274" s="155">
        <f>BILINTERP(SailGribPolarFile!$A$1:$R$25,E$3,360-$D274)</f>
        <v>4.5</v>
      </c>
      <c r="F274" s="155">
        <f>BILINTERP(SailGribPolarFile!$A$1:$R$25,F$3,360-$D274)</f>
        <v>6.1</v>
      </c>
      <c r="G274" s="155">
        <f>BILINTERP(SailGribPolarFile!$A$1:$R$25,G$3,360-$D274)</f>
        <v>6.7</v>
      </c>
      <c r="H274" s="155">
        <f>BILINTERP(SailGribPolarFile!$A$1:$R$25,H$3,360-$D274)</f>
        <v>7</v>
      </c>
      <c r="I274" s="155">
        <f>BILINTERP(SailGribPolarFile!$A$1:$R$25,I$3,360-$D274)</f>
        <v>7.3</v>
      </c>
      <c r="J274" s="155">
        <f>BILINTERP(SailGribPolarFile!$A$1:$R$25,J$3,360-$D274)</f>
        <v>7.6</v>
      </c>
      <c r="K274" s="155">
        <f>BILINTERP(SailGribPolarFile!$A$1:$R$25,K$3,360-$D274)</f>
        <v>7.7</v>
      </c>
      <c r="L274" s="155">
        <f>BILINTERP(SailGribPolarFile!$A$1:$R$25,L$3,360-$D274)</f>
        <v>8</v>
      </c>
      <c r="M274" s="155">
        <f>BILINTERP(SailGribPolarFile!$A$1:$R$25,M$3,360-$D274)</f>
        <v>8.1</v>
      </c>
      <c r="N274" s="155">
        <f>BILINTERP(SailGribPolarFile!$A$1:$R$25,N$3,360-$D274)</f>
        <v>8.3</v>
      </c>
      <c r="O274" s="155">
        <f>BILINTERP(SailGribPolarFile!$A$1:$R$25,O$3,360-$D274)</f>
        <v>8.4</v>
      </c>
      <c r="P274" s="153"/>
      <c r="Q274" s="153"/>
      <c r="R274" s="153"/>
    </row>
    <row r="275" spans="4:18" ht="12.75">
      <c r="D275" s="153">
        <f t="shared" si="6"/>
        <v>271</v>
      </c>
      <c r="E275" s="155">
        <f>BILINTERP(SailGribPolarFile!$A$1:$R$25,E$3,360-$D275)</f>
        <v>4.49</v>
      </c>
      <c r="F275" s="155">
        <f>BILINTERP(SailGribPolarFile!$A$1:$R$25,F$3,360-$D275)</f>
        <v>6.08</v>
      </c>
      <c r="G275" s="155">
        <f>BILINTERP(SailGribPolarFile!$A$1:$R$25,G$3,360-$D275)</f>
        <v>6.69</v>
      </c>
      <c r="H275" s="155">
        <f>BILINTERP(SailGribPolarFile!$A$1:$R$25,H$3,360-$D275)</f>
        <v>7</v>
      </c>
      <c r="I275" s="155">
        <f>BILINTERP(SailGribPolarFile!$A$1:$R$25,I$3,360-$D275)</f>
        <v>7.3</v>
      </c>
      <c r="J275" s="155">
        <f>BILINTERP(SailGribPolarFile!$A$1:$R$25,J$3,360-$D275)</f>
        <v>7.58</v>
      </c>
      <c r="K275" s="155">
        <f>BILINTERP(SailGribPolarFile!$A$1:$R$25,K$3,360-$D275)</f>
        <v>7.680000000000001</v>
      </c>
      <c r="L275" s="155">
        <f>BILINTERP(SailGribPolarFile!$A$1:$R$25,L$3,360-$D275)</f>
        <v>7.98</v>
      </c>
      <c r="M275" s="155">
        <f>BILINTERP(SailGribPolarFile!$A$1:$R$25,M$3,360-$D275)</f>
        <v>8.08</v>
      </c>
      <c r="N275" s="155">
        <f>BILINTERP(SailGribPolarFile!$A$1:$R$25,N$3,360-$D275)</f>
        <v>8.280000000000001</v>
      </c>
      <c r="O275" s="155">
        <f>BILINTERP(SailGribPolarFile!$A$1:$R$25,O$3,360-$D275)</f>
        <v>8.370000000000001</v>
      </c>
      <c r="P275" s="153"/>
      <c r="Q275" s="153"/>
      <c r="R275" s="153"/>
    </row>
    <row r="276" spans="4:18" ht="12.75">
      <c r="D276" s="153">
        <f t="shared" si="6"/>
        <v>272</v>
      </c>
      <c r="E276" s="155">
        <f>BILINTERP(SailGribPolarFile!$A$1:$R$25,E$3,360-$D276)</f>
        <v>4.48</v>
      </c>
      <c r="F276" s="155">
        <f>BILINTERP(SailGribPolarFile!$A$1:$R$25,F$3,360-$D276)</f>
        <v>6.06</v>
      </c>
      <c r="G276" s="155">
        <f>BILINTERP(SailGribPolarFile!$A$1:$R$25,G$3,360-$D276)</f>
        <v>6.68</v>
      </c>
      <c r="H276" s="155">
        <f>BILINTERP(SailGribPolarFile!$A$1:$R$25,H$3,360-$D276)</f>
        <v>7</v>
      </c>
      <c r="I276" s="155">
        <f>BILINTERP(SailGribPolarFile!$A$1:$R$25,I$3,360-$D276)</f>
        <v>7.3</v>
      </c>
      <c r="J276" s="155">
        <f>BILINTERP(SailGribPolarFile!$A$1:$R$25,J$3,360-$D276)</f>
        <v>7.56</v>
      </c>
      <c r="K276" s="155">
        <f>BILINTERP(SailGribPolarFile!$A$1:$R$25,K$3,360-$D276)</f>
        <v>7.66</v>
      </c>
      <c r="L276" s="155">
        <f>BILINTERP(SailGribPolarFile!$A$1:$R$25,L$3,360-$D276)</f>
        <v>7.96</v>
      </c>
      <c r="M276" s="155">
        <f>BILINTERP(SailGribPolarFile!$A$1:$R$25,M$3,360-$D276)</f>
        <v>8.06</v>
      </c>
      <c r="N276" s="155">
        <f>BILINTERP(SailGribPolarFile!$A$1:$R$25,N$3,360-$D276)</f>
        <v>8.26</v>
      </c>
      <c r="O276" s="155">
        <f>BILINTERP(SailGribPolarFile!$A$1:$R$25,O$3,360-$D276)</f>
        <v>8.34</v>
      </c>
      <c r="P276" s="153"/>
      <c r="Q276" s="153"/>
      <c r="R276" s="153"/>
    </row>
    <row r="277" spans="4:18" ht="12.75">
      <c r="D277" s="153">
        <f t="shared" si="6"/>
        <v>273</v>
      </c>
      <c r="E277" s="155">
        <f>BILINTERP(SailGribPolarFile!$A$1:$R$25,E$3,360-$D277)</f>
        <v>4.47</v>
      </c>
      <c r="F277" s="155">
        <f>BILINTERP(SailGribPolarFile!$A$1:$R$25,F$3,360-$D277)</f>
        <v>6.04</v>
      </c>
      <c r="G277" s="155">
        <f>BILINTERP(SailGribPolarFile!$A$1:$R$25,G$3,360-$D277)</f>
        <v>6.67</v>
      </c>
      <c r="H277" s="155">
        <f>BILINTERP(SailGribPolarFile!$A$1:$R$25,H$3,360-$D277)</f>
        <v>7</v>
      </c>
      <c r="I277" s="155">
        <f>BILINTERP(SailGribPolarFile!$A$1:$R$25,I$3,360-$D277)</f>
        <v>7.3</v>
      </c>
      <c r="J277" s="155">
        <f>BILINTERP(SailGribPolarFile!$A$1:$R$25,J$3,360-$D277)</f>
        <v>7.54</v>
      </c>
      <c r="K277" s="155">
        <f>BILINTERP(SailGribPolarFile!$A$1:$R$25,K$3,360-$D277)</f>
        <v>7.64</v>
      </c>
      <c r="L277" s="155">
        <f>BILINTERP(SailGribPolarFile!$A$1:$R$25,L$3,360-$D277)</f>
        <v>7.9399999999999995</v>
      </c>
      <c r="M277" s="155">
        <f>BILINTERP(SailGribPolarFile!$A$1:$R$25,M$3,360-$D277)</f>
        <v>8.04</v>
      </c>
      <c r="N277" s="155">
        <f>BILINTERP(SailGribPolarFile!$A$1:$R$25,N$3,360-$D277)</f>
        <v>8.24</v>
      </c>
      <c r="O277" s="155">
        <f>BILINTERP(SailGribPolarFile!$A$1:$R$25,O$3,360-$D277)</f>
        <v>8.31</v>
      </c>
      <c r="P277" s="153"/>
      <c r="Q277" s="153"/>
      <c r="R277" s="153"/>
    </row>
    <row r="278" spans="4:18" ht="12.75">
      <c r="D278" s="153">
        <f t="shared" si="6"/>
        <v>274</v>
      </c>
      <c r="E278" s="155">
        <f>BILINTERP(SailGribPolarFile!$A$1:$R$25,E$3,360-$D278)</f>
        <v>4.46</v>
      </c>
      <c r="F278" s="155">
        <f>BILINTERP(SailGribPolarFile!$A$1:$R$25,F$3,360-$D278)</f>
        <v>6.02</v>
      </c>
      <c r="G278" s="155">
        <f>BILINTERP(SailGribPolarFile!$A$1:$R$25,G$3,360-$D278)</f>
        <v>6.66</v>
      </c>
      <c r="H278" s="155">
        <f>BILINTERP(SailGribPolarFile!$A$1:$R$25,H$3,360-$D278)</f>
        <v>7</v>
      </c>
      <c r="I278" s="155">
        <f>BILINTERP(SailGribPolarFile!$A$1:$R$25,I$3,360-$D278)</f>
        <v>7.3</v>
      </c>
      <c r="J278" s="155">
        <f>BILINTERP(SailGribPolarFile!$A$1:$R$25,J$3,360-$D278)</f>
        <v>7.52</v>
      </c>
      <c r="K278" s="155">
        <f>BILINTERP(SailGribPolarFile!$A$1:$R$25,K$3,360-$D278)</f>
        <v>7.62</v>
      </c>
      <c r="L278" s="155">
        <f>BILINTERP(SailGribPolarFile!$A$1:$R$25,L$3,360-$D278)</f>
        <v>7.92</v>
      </c>
      <c r="M278" s="155">
        <f>BILINTERP(SailGribPolarFile!$A$1:$R$25,M$3,360-$D278)</f>
        <v>8.02</v>
      </c>
      <c r="N278" s="155">
        <f>BILINTERP(SailGribPolarFile!$A$1:$R$25,N$3,360-$D278)</f>
        <v>8.22</v>
      </c>
      <c r="O278" s="155">
        <f>BILINTERP(SailGribPolarFile!$A$1:$R$25,O$3,360-$D278)</f>
        <v>8.28</v>
      </c>
      <c r="P278" s="153"/>
      <c r="Q278" s="153"/>
      <c r="R278" s="153"/>
    </row>
    <row r="279" spans="4:18" ht="12.75">
      <c r="D279" s="153">
        <f t="shared" si="6"/>
        <v>275</v>
      </c>
      <c r="E279" s="155">
        <f>BILINTERP(SailGribPolarFile!$A$1:$R$25,E$3,360-$D279)</f>
        <v>4.45</v>
      </c>
      <c r="F279" s="155">
        <f>BILINTERP(SailGribPolarFile!$A$1:$R$25,F$3,360-$D279)</f>
        <v>6</v>
      </c>
      <c r="G279" s="155">
        <f>BILINTERP(SailGribPolarFile!$A$1:$R$25,G$3,360-$D279)</f>
        <v>6.65</v>
      </c>
      <c r="H279" s="155">
        <f>BILINTERP(SailGribPolarFile!$A$1:$R$25,H$3,360-$D279)</f>
        <v>7</v>
      </c>
      <c r="I279" s="155">
        <f>BILINTERP(SailGribPolarFile!$A$1:$R$25,I$3,360-$D279)</f>
        <v>7.3</v>
      </c>
      <c r="J279" s="155">
        <f>BILINTERP(SailGribPolarFile!$A$1:$R$25,J$3,360-$D279)</f>
        <v>7.5</v>
      </c>
      <c r="K279" s="155">
        <f>BILINTERP(SailGribPolarFile!$A$1:$R$25,K$3,360-$D279)</f>
        <v>7.6</v>
      </c>
      <c r="L279" s="155">
        <f>BILINTERP(SailGribPolarFile!$A$1:$R$25,L$3,360-$D279)</f>
        <v>7.9</v>
      </c>
      <c r="M279" s="155">
        <f>BILINTERP(SailGribPolarFile!$A$1:$R$25,M$3,360-$D279)</f>
        <v>8</v>
      </c>
      <c r="N279" s="155">
        <f>BILINTERP(SailGribPolarFile!$A$1:$R$25,N$3,360-$D279)</f>
        <v>8.2</v>
      </c>
      <c r="O279" s="155">
        <f>BILINTERP(SailGribPolarFile!$A$1:$R$25,O$3,360-$D279)</f>
        <v>8.25</v>
      </c>
      <c r="P279" s="153"/>
      <c r="Q279" s="153"/>
      <c r="R279" s="153"/>
    </row>
    <row r="280" spans="4:18" ht="12.75">
      <c r="D280" s="153">
        <f t="shared" si="6"/>
        <v>276</v>
      </c>
      <c r="E280" s="155">
        <f>BILINTERP(SailGribPolarFile!$A$1:$R$25,E$3,360-$D280)</f>
        <v>4.44</v>
      </c>
      <c r="F280" s="155">
        <f>BILINTERP(SailGribPolarFile!$A$1:$R$25,F$3,360-$D280)</f>
        <v>5.98</v>
      </c>
      <c r="G280" s="155">
        <f>BILINTERP(SailGribPolarFile!$A$1:$R$25,G$3,360-$D280)</f>
        <v>6.64</v>
      </c>
      <c r="H280" s="155">
        <f>BILINTERP(SailGribPolarFile!$A$1:$R$25,H$3,360-$D280)</f>
        <v>7</v>
      </c>
      <c r="I280" s="155">
        <f>BILINTERP(SailGribPolarFile!$A$1:$R$25,I$3,360-$D280)</f>
        <v>7.3</v>
      </c>
      <c r="J280" s="155">
        <f>BILINTERP(SailGribPolarFile!$A$1:$R$25,J$3,360-$D280)</f>
        <v>7.48</v>
      </c>
      <c r="K280" s="155">
        <f>BILINTERP(SailGribPolarFile!$A$1:$R$25,K$3,360-$D280)</f>
        <v>7.58</v>
      </c>
      <c r="L280" s="155">
        <f>BILINTERP(SailGribPolarFile!$A$1:$R$25,L$3,360-$D280)</f>
        <v>7.88</v>
      </c>
      <c r="M280" s="155">
        <f>BILINTERP(SailGribPolarFile!$A$1:$R$25,M$3,360-$D280)</f>
        <v>7.98</v>
      </c>
      <c r="N280" s="155">
        <f>BILINTERP(SailGribPolarFile!$A$1:$R$25,N$3,360-$D280)</f>
        <v>8.18</v>
      </c>
      <c r="O280" s="155">
        <f>BILINTERP(SailGribPolarFile!$A$1:$R$25,O$3,360-$D280)</f>
        <v>8.22</v>
      </c>
      <c r="P280" s="153"/>
      <c r="Q280" s="153"/>
      <c r="R280" s="153"/>
    </row>
    <row r="281" spans="4:18" ht="12.75">
      <c r="D281" s="153">
        <f t="shared" si="6"/>
        <v>277</v>
      </c>
      <c r="E281" s="155">
        <f>BILINTERP(SailGribPolarFile!$A$1:$R$25,E$3,360-$D281)</f>
        <v>4.430000000000001</v>
      </c>
      <c r="F281" s="155">
        <f>BILINTERP(SailGribPolarFile!$A$1:$R$25,F$3,360-$D281)</f>
        <v>5.96</v>
      </c>
      <c r="G281" s="155">
        <f>BILINTERP(SailGribPolarFile!$A$1:$R$25,G$3,360-$D281)</f>
        <v>6.63</v>
      </c>
      <c r="H281" s="155">
        <f>BILINTERP(SailGribPolarFile!$A$1:$R$25,H$3,360-$D281)</f>
        <v>7</v>
      </c>
      <c r="I281" s="155">
        <f>BILINTERP(SailGribPolarFile!$A$1:$R$25,I$3,360-$D281)</f>
        <v>7.3</v>
      </c>
      <c r="J281" s="155">
        <f>BILINTERP(SailGribPolarFile!$A$1:$R$25,J$3,360-$D281)</f>
        <v>7.46</v>
      </c>
      <c r="K281" s="155">
        <f>BILINTERP(SailGribPolarFile!$A$1:$R$25,K$3,360-$D281)</f>
        <v>7.56</v>
      </c>
      <c r="L281" s="155">
        <f>BILINTERP(SailGribPolarFile!$A$1:$R$25,L$3,360-$D281)</f>
        <v>7.859999999999999</v>
      </c>
      <c r="M281" s="155">
        <f>BILINTERP(SailGribPolarFile!$A$1:$R$25,M$3,360-$D281)</f>
        <v>7.96</v>
      </c>
      <c r="N281" s="155">
        <f>BILINTERP(SailGribPolarFile!$A$1:$R$25,N$3,360-$D281)</f>
        <v>8.16</v>
      </c>
      <c r="O281" s="155">
        <f>BILINTERP(SailGribPolarFile!$A$1:$R$25,O$3,360-$D281)</f>
        <v>8.19</v>
      </c>
      <c r="P281" s="153"/>
      <c r="Q281" s="153"/>
      <c r="R281" s="153"/>
    </row>
    <row r="282" spans="4:18" ht="12.75">
      <c r="D282" s="153">
        <f t="shared" si="6"/>
        <v>278</v>
      </c>
      <c r="E282" s="155">
        <f>BILINTERP(SailGribPolarFile!$A$1:$R$25,E$3,360-$D282)</f>
        <v>4.42</v>
      </c>
      <c r="F282" s="155">
        <f>BILINTERP(SailGribPolarFile!$A$1:$R$25,F$3,360-$D282)</f>
        <v>5.94</v>
      </c>
      <c r="G282" s="155">
        <f>BILINTERP(SailGribPolarFile!$A$1:$R$25,G$3,360-$D282)</f>
        <v>6.62</v>
      </c>
      <c r="H282" s="155">
        <f>BILINTERP(SailGribPolarFile!$A$1:$R$25,H$3,360-$D282)</f>
        <v>7</v>
      </c>
      <c r="I282" s="155">
        <f>BILINTERP(SailGribPolarFile!$A$1:$R$25,I$3,360-$D282)</f>
        <v>7.3</v>
      </c>
      <c r="J282" s="155">
        <f>BILINTERP(SailGribPolarFile!$A$1:$R$25,J$3,360-$D282)</f>
        <v>7.44</v>
      </c>
      <c r="K282" s="155">
        <f>BILINTERP(SailGribPolarFile!$A$1:$R$25,K$3,360-$D282)</f>
        <v>7.54</v>
      </c>
      <c r="L282" s="155">
        <f>BILINTERP(SailGribPolarFile!$A$1:$R$25,L$3,360-$D282)</f>
        <v>7.84</v>
      </c>
      <c r="M282" s="155">
        <f>BILINTERP(SailGribPolarFile!$A$1:$R$25,M$3,360-$D282)</f>
        <v>7.94</v>
      </c>
      <c r="N282" s="155">
        <f>BILINTERP(SailGribPolarFile!$A$1:$R$25,N$3,360-$D282)</f>
        <v>8.14</v>
      </c>
      <c r="O282" s="155">
        <f>BILINTERP(SailGribPolarFile!$A$1:$R$25,O$3,360-$D282)</f>
        <v>8.16</v>
      </c>
      <c r="P282" s="153"/>
      <c r="Q282" s="153"/>
      <c r="R282" s="153"/>
    </row>
    <row r="283" spans="4:18" ht="12.75">
      <c r="D283" s="153">
        <f t="shared" si="6"/>
        <v>279</v>
      </c>
      <c r="E283" s="155">
        <f>BILINTERP(SailGribPolarFile!$A$1:$R$25,E$3,360-$D283)</f>
        <v>4.41</v>
      </c>
      <c r="F283" s="155">
        <f>BILINTERP(SailGribPolarFile!$A$1:$R$25,F$3,360-$D283)</f>
        <v>5.92</v>
      </c>
      <c r="G283" s="155">
        <f>BILINTERP(SailGribPolarFile!$A$1:$R$25,G$3,360-$D283)</f>
        <v>6.609999999999999</v>
      </c>
      <c r="H283" s="155">
        <f>BILINTERP(SailGribPolarFile!$A$1:$R$25,H$3,360-$D283)</f>
        <v>7</v>
      </c>
      <c r="I283" s="155">
        <f>BILINTERP(SailGribPolarFile!$A$1:$R$25,I$3,360-$D283)</f>
        <v>7.3</v>
      </c>
      <c r="J283" s="155">
        <f>BILINTERP(SailGribPolarFile!$A$1:$R$25,J$3,360-$D283)</f>
        <v>7.42</v>
      </c>
      <c r="K283" s="155">
        <f>BILINTERP(SailGribPolarFile!$A$1:$R$25,K$3,360-$D283)</f>
        <v>7.5200000000000005</v>
      </c>
      <c r="L283" s="155">
        <f>BILINTERP(SailGribPolarFile!$A$1:$R$25,L$3,360-$D283)</f>
        <v>7.82</v>
      </c>
      <c r="M283" s="155">
        <f>BILINTERP(SailGribPolarFile!$A$1:$R$25,M$3,360-$D283)</f>
        <v>7.92</v>
      </c>
      <c r="N283" s="155">
        <f>BILINTERP(SailGribPolarFile!$A$1:$R$25,N$3,360-$D283)</f>
        <v>8.12</v>
      </c>
      <c r="O283" s="155">
        <f>BILINTERP(SailGribPolarFile!$A$1:$R$25,O$3,360-$D283)</f>
        <v>8.129999999999999</v>
      </c>
      <c r="P283" s="153"/>
      <c r="Q283" s="153"/>
      <c r="R283" s="153"/>
    </row>
    <row r="284" spans="4:18" ht="12.75">
      <c r="D284" s="153">
        <f t="shared" si="6"/>
        <v>280</v>
      </c>
      <c r="E284" s="155">
        <f>BILINTERP(SailGribPolarFile!$A$1:$R$25,E$3,360-$D284)</f>
        <v>4.4</v>
      </c>
      <c r="F284" s="155">
        <f>BILINTERP(SailGribPolarFile!$A$1:$R$25,F$3,360-$D284)</f>
        <v>5.9</v>
      </c>
      <c r="G284" s="155">
        <f>BILINTERP(SailGribPolarFile!$A$1:$R$25,G$3,360-$D284)</f>
        <v>6.6</v>
      </c>
      <c r="H284" s="155">
        <f>BILINTERP(SailGribPolarFile!$A$1:$R$25,H$3,360-$D284)</f>
        <v>7</v>
      </c>
      <c r="I284" s="155">
        <f>BILINTERP(SailGribPolarFile!$A$1:$R$25,I$3,360-$D284)</f>
        <v>7.3</v>
      </c>
      <c r="J284" s="155">
        <f>BILINTERP(SailGribPolarFile!$A$1:$R$25,J$3,360-$D284)</f>
        <v>7.4</v>
      </c>
      <c r="K284" s="155">
        <f>BILINTERP(SailGribPolarFile!$A$1:$R$25,K$3,360-$D284)</f>
        <v>7.5</v>
      </c>
      <c r="L284" s="155">
        <f>BILINTERP(SailGribPolarFile!$A$1:$R$25,L$3,360-$D284)</f>
        <v>7.8</v>
      </c>
      <c r="M284" s="155">
        <f>BILINTERP(SailGribPolarFile!$A$1:$R$25,M$3,360-$D284)</f>
        <v>7.9</v>
      </c>
      <c r="N284" s="155">
        <f>BILINTERP(SailGribPolarFile!$A$1:$R$25,N$3,360-$D284)</f>
        <v>8.1</v>
      </c>
      <c r="O284" s="155">
        <f>BILINTERP(SailGribPolarFile!$A$1:$R$25,O$3,360-$D284)</f>
        <v>8.1</v>
      </c>
      <c r="P284" s="153"/>
      <c r="Q284" s="153"/>
      <c r="R284" s="153"/>
    </row>
    <row r="285" spans="4:18" ht="12.75">
      <c r="D285" s="153">
        <f t="shared" si="6"/>
        <v>281</v>
      </c>
      <c r="E285" s="155">
        <f>BILINTERP(SailGribPolarFile!$A$1:$R$25,E$3,360-$D285)</f>
        <v>4.390000000000001</v>
      </c>
      <c r="F285" s="155">
        <f>BILINTERP(SailGribPolarFile!$A$1:$R$25,F$3,360-$D285)</f>
        <v>5.890000000000001</v>
      </c>
      <c r="G285" s="155">
        <f>BILINTERP(SailGribPolarFile!$A$1:$R$25,G$3,360-$D285)</f>
        <v>6.6</v>
      </c>
      <c r="H285" s="155">
        <f>BILINTERP(SailGribPolarFile!$A$1:$R$25,H$3,360-$D285)</f>
        <v>6.99</v>
      </c>
      <c r="I285" s="155">
        <f>BILINTERP(SailGribPolarFile!$A$1:$R$25,I$3,360-$D285)</f>
        <v>7.28</v>
      </c>
      <c r="J285" s="155">
        <f>BILINTERP(SailGribPolarFile!$A$1:$R$25,J$3,360-$D285)</f>
        <v>7.380000000000001</v>
      </c>
      <c r="K285" s="155">
        <f>BILINTERP(SailGribPolarFile!$A$1:$R$25,K$3,360-$D285)</f>
        <v>7.48</v>
      </c>
      <c r="L285" s="155">
        <f>BILINTERP(SailGribPolarFile!$A$1:$R$25,L$3,360-$D285)</f>
        <v>7.77</v>
      </c>
      <c r="M285" s="155">
        <f>BILINTERP(SailGribPolarFile!$A$1:$R$25,M$3,360-$D285)</f>
        <v>7.880000000000001</v>
      </c>
      <c r="N285" s="155">
        <f>BILINTERP(SailGribPolarFile!$A$1:$R$25,N$3,360-$D285)</f>
        <v>8.07</v>
      </c>
      <c r="O285" s="155">
        <f>BILINTERP(SailGribPolarFile!$A$1:$R$25,O$3,360-$D285)</f>
        <v>8.07</v>
      </c>
      <c r="P285" s="153"/>
      <c r="Q285" s="153"/>
      <c r="R285" s="153"/>
    </row>
    <row r="286" spans="4:18" ht="12.75">
      <c r="D286" s="153">
        <f t="shared" si="6"/>
        <v>282</v>
      </c>
      <c r="E286" s="155">
        <f>BILINTERP(SailGribPolarFile!$A$1:$R$25,E$3,360-$D286)</f>
        <v>4.38</v>
      </c>
      <c r="F286" s="155">
        <f>BILINTERP(SailGribPolarFile!$A$1:$R$25,F$3,360-$D286)</f>
        <v>5.88</v>
      </c>
      <c r="G286" s="155">
        <f>BILINTERP(SailGribPolarFile!$A$1:$R$25,G$3,360-$D286)</f>
        <v>6.6</v>
      </c>
      <c r="H286" s="155">
        <f>BILINTERP(SailGribPolarFile!$A$1:$R$25,H$3,360-$D286)</f>
        <v>6.98</v>
      </c>
      <c r="I286" s="155">
        <f>BILINTERP(SailGribPolarFile!$A$1:$R$25,I$3,360-$D286)</f>
        <v>7.26</v>
      </c>
      <c r="J286" s="155">
        <f>BILINTERP(SailGribPolarFile!$A$1:$R$25,J$3,360-$D286)</f>
        <v>7.36</v>
      </c>
      <c r="K286" s="155">
        <f>BILINTERP(SailGribPolarFile!$A$1:$R$25,K$3,360-$D286)</f>
        <v>7.46</v>
      </c>
      <c r="L286" s="155">
        <f>BILINTERP(SailGribPolarFile!$A$1:$R$25,L$3,360-$D286)</f>
        <v>7.74</v>
      </c>
      <c r="M286" s="155">
        <f>BILINTERP(SailGribPolarFile!$A$1:$R$25,M$3,360-$D286)</f>
        <v>7.86</v>
      </c>
      <c r="N286" s="155">
        <f>BILINTERP(SailGribPolarFile!$A$1:$R$25,N$3,360-$D286)</f>
        <v>8.04</v>
      </c>
      <c r="O286" s="155">
        <f>BILINTERP(SailGribPolarFile!$A$1:$R$25,O$3,360-$D286)</f>
        <v>8.04</v>
      </c>
      <c r="P286" s="153"/>
      <c r="Q286" s="153"/>
      <c r="R286" s="153"/>
    </row>
    <row r="287" spans="4:18" ht="12.75">
      <c r="D287" s="153">
        <f t="shared" si="6"/>
        <v>283</v>
      </c>
      <c r="E287" s="155">
        <f>BILINTERP(SailGribPolarFile!$A$1:$R$25,E$3,360-$D287)</f>
        <v>4.37</v>
      </c>
      <c r="F287" s="155">
        <f>BILINTERP(SailGribPolarFile!$A$1:$R$25,F$3,360-$D287)</f>
        <v>5.87</v>
      </c>
      <c r="G287" s="155">
        <f>BILINTERP(SailGribPolarFile!$A$1:$R$25,G$3,360-$D287)</f>
        <v>6.6</v>
      </c>
      <c r="H287" s="155">
        <f>BILINTERP(SailGribPolarFile!$A$1:$R$25,H$3,360-$D287)</f>
        <v>6.97</v>
      </c>
      <c r="I287" s="155">
        <f>BILINTERP(SailGribPolarFile!$A$1:$R$25,I$3,360-$D287)</f>
        <v>7.239999999999999</v>
      </c>
      <c r="J287" s="155">
        <f>BILINTERP(SailGribPolarFile!$A$1:$R$25,J$3,360-$D287)</f>
        <v>7.34</v>
      </c>
      <c r="K287" s="155">
        <f>BILINTERP(SailGribPolarFile!$A$1:$R$25,K$3,360-$D287)</f>
        <v>7.4399999999999995</v>
      </c>
      <c r="L287" s="155">
        <f>BILINTERP(SailGribPolarFile!$A$1:$R$25,L$3,360-$D287)</f>
        <v>7.71</v>
      </c>
      <c r="M287" s="155">
        <f>BILINTERP(SailGribPolarFile!$A$1:$R$25,M$3,360-$D287)</f>
        <v>7.84</v>
      </c>
      <c r="N287" s="155">
        <f>BILINTERP(SailGribPolarFile!$A$1:$R$25,N$3,360-$D287)</f>
        <v>8.01</v>
      </c>
      <c r="O287" s="155">
        <f>BILINTERP(SailGribPolarFile!$A$1:$R$25,O$3,360-$D287)</f>
        <v>8.01</v>
      </c>
      <c r="P287" s="153"/>
      <c r="Q287" s="153"/>
      <c r="R287" s="153"/>
    </row>
    <row r="288" spans="4:18" ht="12.75">
      <c r="D288" s="153">
        <f t="shared" si="6"/>
        <v>284</v>
      </c>
      <c r="E288" s="155">
        <f>BILINTERP(SailGribPolarFile!$A$1:$R$25,E$3,360-$D288)</f>
        <v>4.36</v>
      </c>
      <c r="F288" s="155">
        <f>BILINTERP(SailGribPolarFile!$A$1:$R$25,F$3,360-$D288)</f>
        <v>5.86</v>
      </c>
      <c r="G288" s="155">
        <f>BILINTERP(SailGribPolarFile!$A$1:$R$25,G$3,360-$D288)</f>
        <v>6.6</v>
      </c>
      <c r="H288" s="155">
        <f>BILINTERP(SailGribPolarFile!$A$1:$R$25,H$3,360-$D288)</f>
        <v>6.96</v>
      </c>
      <c r="I288" s="155">
        <f>BILINTERP(SailGribPolarFile!$A$1:$R$25,I$3,360-$D288)</f>
        <v>7.22</v>
      </c>
      <c r="J288" s="155">
        <f>BILINTERP(SailGribPolarFile!$A$1:$R$25,J$3,360-$D288)</f>
        <v>7.32</v>
      </c>
      <c r="K288" s="155">
        <f>BILINTERP(SailGribPolarFile!$A$1:$R$25,K$3,360-$D288)</f>
        <v>7.42</v>
      </c>
      <c r="L288" s="155">
        <f>BILINTERP(SailGribPolarFile!$A$1:$R$25,L$3,360-$D288)</f>
        <v>7.68</v>
      </c>
      <c r="M288" s="155">
        <f>BILINTERP(SailGribPolarFile!$A$1:$R$25,M$3,360-$D288)</f>
        <v>7.82</v>
      </c>
      <c r="N288" s="155">
        <f>BILINTERP(SailGribPolarFile!$A$1:$R$25,N$3,360-$D288)</f>
        <v>7.9799999999999995</v>
      </c>
      <c r="O288" s="155">
        <f>BILINTERP(SailGribPolarFile!$A$1:$R$25,O$3,360-$D288)</f>
        <v>7.9799999999999995</v>
      </c>
      <c r="P288" s="153"/>
      <c r="Q288" s="153"/>
      <c r="R288" s="153"/>
    </row>
    <row r="289" spans="4:18" ht="12.75">
      <c r="D289" s="153">
        <f t="shared" si="6"/>
        <v>285</v>
      </c>
      <c r="E289" s="155">
        <f>BILINTERP(SailGribPolarFile!$A$1:$R$25,E$3,360-$D289)</f>
        <v>4.35</v>
      </c>
      <c r="F289" s="155">
        <f>BILINTERP(SailGribPolarFile!$A$1:$R$25,F$3,360-$D289)</f>
        <v>5.85</v>
      </c>
      <c r="G289" s="155">
        <f>BILINTERP(SailGribPolarFile!$A$1:$R$25,G$3,360-$D289)</f>
        <v>6.6</v>
      </c>
      <c r="H289" s="155">
        <f>BILINTERP(SailGribPolarFile!$A$1:$R$25,H$3,360-$D289)</f>
        <v>6.95</v>
      </c>
      <c r="I289" s="155">
        <f>BILINTERP(SailGribPolarFile!$A$1:$R$25,I$3,360-$D289)</f>
        <v>7.199999999999999</v>
      </c>
      <c r="J289" s="155">
        <f>BILINTERP(SailGribPolarFile!$A$1:$R$25,J$3,360-$D289)</f>
        <v>7.300000000000001</v>
      </c>
      <c r="K289" s="155">
        <f>BILINTERP(SailGribPolarFile!$A$1:$R$25,K$3,360-$D289)</f>
        <v>7.4</v>
      </c>
      <c r="L289" s="155">
        <f>BILINTERP(SailGribPolarFile!$A$1:$R$25,L$3,360-$D289)</f>
        <v>7.65</v>
      </c>
      <c r="M289" s="155">
        <f>BILINTERP(SailGribPolarFile!$A$1:$R$25,M$3,360-$D289)</f>
        <v>7.800000000000001</v>
      </c>
      <c r="N289" s="155">
        <f>BILINTERP(SailGribPolarFile!$A$1:$R$25,N$3,360-$D289)</f>
        <v>7.949999999999999</v>
      </c>
      <c r="O289" s="155">
        <f>BILINTERP(SailGribPolarFile!$A$1:$R$25,O$3,360-$D289)</f>
        <v>7.949999999999999</v>
      </c>
      <c r="P289" s="153"/>
      <c r="Q289" s="153"/>
      <c r="R289" s="153"/>
    </row>
    <row r="290" spans="4:18" ht="12.75">
      <c r="D290" s="153">
        <f t="shared" si="6"/>
        <v>286</v>
      </c>
      <c r="E290" s="155">
        <f>BILINTERP(SailGribPolarFile!$A$1:$R$25,E$3,360-$D290)</f>
        <v>4.34</v>
      </c>
      <c r="F290" s="155">
        <f>BILINTERP(SailGribPolarFile!$A$1:$R$25,F$3,360-$D290)</f>
        <v>5.84</v>
      </c>
      <c r="G290" s="155">
        <f>BILINTERP(SailGribPolarFile!$A$1:$R$25,G$3,360-$D290)</f>
        <v>6.6</v>
      </c>
      <c r="H290" s="155">
        <f>BILINTERP(SailGribPolarFile!$A$1:$R$25,H$3,360-$D290)</f>
        <v>6.94</v>
      </c>
      <c r="I290" s="155">
        <f>BILINTERP(SailGribPolarFile!$A$1:$R$25,I$3,360-$D290)</f>
        <v>7.18</v>
      </c>
      <c r="J290" s="155">
        <f>BILINTERP(SailGribPolarFile!$A$1:$R$25,J$3,360-$D290)</f>
        <v>7.28</v>
      </c>
      <c r="K290" s="155">
        <f>BILINTERP(SailGribPolarFile!$A$1:$R$25,K$3,360-$D290)</f>
        <v>7.38</v>
      </c>
      <c r="L290" s="155">
        <f>BILINTERP(SailGribPolarFile!$A$1:$R$25,L$3,360-$D290)</f>
        <v>7.62</v>
      </c>
      <c r="M290" s="155">
        <f>BILINTERP(SailGribPolarFile!$A$1:$R$25,M$3,360-$D290)</f>
        <v>7.78</v>
      </c>
      <c r="N290" s="155">
        <f>BILINTERP(SailGribPolarFile!$A$1:$R$25,N$3,360-$D290)</f>
        <v>7.92</v>
      </c>
      <c r="O290" s="155">
        <f>BILINTERP(SailGribPolarFile!$A$1:$R$25,O$3,360-$D290)</f>
        <v>7.92</v>
      </c>
      <c r="P290" s="153"/>
      <c r="Q290" s="153"/>
      <c r="R290" s="153"/>
    </row>
    <row r="291" spans="4:18" ht="12.75">
      <c r="D291" s="153">
        <f t="shared" si="6"/>
        <v>287</v>
      </c>
      <c r="E291" s="155">
        <f>BILINTERP(SailGribPolarFile!$A$1:$R$25,E$3,360-$D291)</f>
        <v>4.33</v>
      </c>
      <c r="F291" s="155">
        <f>BILINTERP(SailGribPolarFile!$A$1:$R$25,F$3,360-$D291)</f>
        <v>5.83</v>
      </c>
      <c r="G291" s="155">
        <f>BILINTERP(SailGribPolarFile!$A$1:$R$25,G$3,360-$D291)</f>
        <v>6.6</v>
      </c>
      <c r="H291" s="155">
        <f>BILINTERP(SailGribPolarFile!$A$1:$R$25,H$3,360-$D291)</f>
        <v>6.930000000000001</v>
      </c>
      <c r="I291" s="155">
        <f>BILINTERP(SailGribPolarFile!$A$1:$R$25,I$3,360-$D291)</f>
        <v>7.159999999999999</v>
      </c>
      <c r="J291" s="155">
        <f>BILINTERP(SailGribPolarFile!$A$1:$R$25,J$3,360-$D291)</f>
        <v>7.26</v>
      </c>
      <c r="K291" s="155">
        <f>BILINTERP(SailGribPolarFile!$A$1:$R$25,K$3,360-$D291)</f>
        <v>7.359999999999999</v>
      </c>
      <c r="L291" s="155">
        <f>BILINTERP(SailGribPolarFile!$A$1:$R$25,L$3,360-$D291)</f>
        <v>7.59</v>
      </c>
      <c r="M291" s="155">
        <f>BILINTERP(SailGribPolarFile!$A$1:$R$25,M$3,360-$D291)</f>
        <v>7.76</v>
      </c>
      <c r="N291" s="155">
        <f>BILINTERP(SailGribPolarFile!$A$1:$R$25,N$3,360-$D291)</f>
        <v>7.89</v>
      </c>
      <c r="O291" s="155">
        <f>BILINTERP(SailGribPolarFile!$A$1:$R$25,O$3,360-$D291)</f>
        <v>7.89</v>
      </c>
      <c r="P291" s="153"/>
      <c r="Q291" s="153"/>
      <c r="R291" s="153"/>
    </row>
    <row r="292" spans="4:18" ht="12.75">
      <c r="D292" s="153">
        <f t="shared" si="6"/>
        <v>288</v>
      </c>
      <c r="E292" s="155">
        <f>BILINTERP(SailGribPolarFile!$A$1:$R$25,E$3,360-$D292)</f>
        <v>4.32</v>
      </c>
      <c r="F292" s="155">
        <f>BILINTERP(SailGribPolarFile!$A$1:$R$25,F$3,360-$D292)</f>
        <v>5.82</v>
      </c>
      <c r="G292" s="155">
        <f>BILINTERP(SailGribPolarFile!$A$1:$R$25,G$3,360-$D292)</f>
        <v>6.6</v>
      </c>
      <c r="H292" s="155">
        <f>BILINTERP(SailGribPolarFile!$A$1:$R$25,H$3,360-$D292)</f>
        <v>6.92</v>
      </c>
      <c r="I292" s="155">
        <f>BILINTERP(SailGribPolarFile!$A$1:$R$25,I$3,360-$D292)</f>
        <v>7.14</v>
      </c>
      <c r="J292" s="155">
        <f>BILINTERP(SailGribPolarFile!$A$1:$R$25,J$3,360-$D292)</f>
        <v>7.24</v>
      </c>
      <c r="K292" s="155">
        <f>BILINTERP(SailGribPolarFile!$A$1:$R$25,K$3,360-$D292)</f>
        <v>7.34</v>
      </c>
      <c r="L292" s="155">
        <f>BILINTERP(SailGribPolarFile!$A$1:$R$25,L$3,360-$D292)</f>
        <v>7.56</v>
      </c>
      <c r="M292" s="155">
        <f>BILINTERP(SailGribPolarFile!$A$1:$R$25,M$3,360-$D292)</f>
        <v>7.74</v>
      </c>
      <c r="N292" s="155">
        <f>BILINTERP(SailGribPolarFile!$A$1:$R$25,N$3,360-$D292)</f>
        <v>7.859999999999999</v>
      </c>
      <c r="O292" s="155">
        <f>BILINTERP(SailGribPolarFile!$A$1:$R$25,O$3,360-$D292)</f>
        <v>7.859999999999999</v>
      </c>
      <c r="P292" s="153"/>
      <c r="Q292" s="153"/>
      <c r="R292" s="153"/>
    </row>
    <row r="293" spans="4:18" ht="12.75">
      <c r="D293" s="153">
        <f t="shared" si="6"/>
        <v>289</v>
      </c>
      <c r="E293" s="155">
        <f>BILINTERP(SailGribPolarFile!$A$1:$R$25,E$3,360-$D293)</f>
        <v>4.31</v>
      </c>
      <c r="F293" s="155">
        <f>BILINTERP(SailGribPolarFile!$A$1:$R$25,F$3,360-$D293)</f>
        <v>5.81</v>
      </c>
      <c r="G293" s="155">
        <f>BILINTERP(SailGribPolarFile!$A$1:$R$25,G$3,360-$D293)</f>
        <v>6.6</v>
      </c>
      <c r="H293" s="155">
        <f>BILINTERP(SailGribPolarFile!$A$1:$R$25,H$3,360-$D293)</f>
        <v>6.91</v>
      </c>
      <c r="I293" s="155">
        <f>BILINTERP(SailGribPolarFile!$A$1:$R$25,I$3,360-$D293)</f>
        <v>7.12</v>
      </c>
      <c r="J293" s="155">
        <f>BILINTERP(SailGribPolarFile!$A$1:$R$25,J$3,360-$D293)</f>
        <v>7.220000000000001</v>
      </c>
      <c r="K293" s="155">
        <f>BILINTERP(SailGribPolarFile!$A$1:$R$25,K$3,360-$D293)</f>
        <v>7.32</v>
      </c>
      <c r="L293" s="155">
        <f>BILINTERP(SailGribPolarFile!$A$1:$R$25,L$3,360-$D293)</f>
        <v>7.53</v>
      </c>
      <c r="M293" s="155">
        <f>BILINTERP(SailGribPolarFile!$A$1:$R$25,M$3,360-$D293)</f>
        <v>7.720000000000001</v>
      </c>
      <c r="N293" s="155">
        <f>BILINTERP(SailGribPolarFile!$A$1:$R$25,N$3,360-$D293)</f>
        <v>7.83</v>
      </c>
      <c r="O293" s="155">
        <f>BILINTERP(SailGribPolarFile!$A$1:$R$25,O$3,360-$D293)</f>
        <v>7.83</v>
      </c>
      <c r="P293" s="153"/>
      <c r="Q293" s="153"/>
      <c r="R293" s="153"/>
    </row>
    <row r="294" spans="4:18" ht="12.75">
      <c r="D294" s="153">
        <f t="shared" si="6"/>
        <v>290</v>
      </c>
      <c r="E294" s="155">
        <f>BILINTERP(SailGribPolarFile!$A$1:$R$25,E$3,360-$D294)</f>
        <v>4.3</v>
      </c>
      <c r="F294" s="155">
        <f>BILINTERP(SailGribPolarFile!$A$1:$R$25,F$3,360-$D294)</f>
        <v>5.8</v>
      </c>
      <c r="G294" s="155">
        <f>BILINTERP(SailGribPolarFile!$A$1:$R$25,G$3,360-$D294)</f>
        <v>6.6</v>
      </c>
      <c r="H294" s="155">
        <f>BILINTERP(SailGribPolarFile!$A$1:$R$25,H$3,360-$D294)</f>
        <v>6.9</v>
      </c>
      <c r="I294" s="155">
        <f>BILINTERP(SailGribPolarFile!$A$1:$R$25,I$3,360-$D294)</f>
        <v>7.1</v>
      </c>
      <c r="J294" s="155">
        <f>BILINTERP(SailGribPolarFile!$A$1:$R$25,J$3,360-$D294)</f>
        <v>7.2</v>
      </c>
      <c r="K294" s="155">
        <f>BILINTERP(SailGribPolarFile!$A$1:$R$25,K$3,360-$D294)</f>
        <v>7.3</v>
      </c>
      <c r="L294" s="155">
        <f>BILINTERP(SailGribPolarFile!$A$1:$R$25,L$3,360-$D294)</f>
        <v>7.5</v>
      </c>
      <c r="M294" s="155">
        <f>BILINTERP(SailGribPolarFile!$A$1:$R$25,M$3,360-$D294)</f>
        <v>7.7</v>
      </c>
      <c r="N294" s="155">
        <f>BILINTERP(SailGribPolarFile!$A$1:$R$25,N$3,360-$D294)</f>
        <v>7.8</v>
      </c>
      <c r="O294" s="155">
        <f>BILINTERP(SailGribPolarFile!$A$1:$R$25,O$3,360-$D294)</f>
        <v>7.8</v>
      </c>
      <c r="P294" s="153"/>
      <c r="Q294" s="153"/>
      <c r="R294" s="153"/>
    </row>
    <row r="295" spans="4:18" ht="12.75">
      <c r="D295" s="153">
        <f t="shared" si="6"/>
        <v>291</v>
      </c>
      <c r="E295" s="155">
        <f>BILINTERP(SailGribPolarFile!$A$1:$R$25,E$3,360-$D295)</f>
        <v>4.28</v>
      </c>
      <c r="F295" s="155">
        <f>BILINTERP(SailGribPolarFile!$A$1:$R$25,F$3,360-$D295)</f>
        <v>5.78</v>
      </c>
      <c r="G295" s="155">
        <f>BILINTERP(SailGribPolarFile!$A$1:$R$25,G$3,360-$D295)</f>
        <v>6.58</v>
      </c>
      <c r="H295" s="155">
        <f>BILINTERP(SailGribPolarFile!$A$1:$R$25,H$3,360-$D295)</f>
        <v>6.880000000000001</v>
      </c>
      <c r="I295" s="155">
        <f>BILINTERP(SailGribPolarFile!$A$1:$R$25,I$3,360-$D295)</f>
        <v>7.08</v>
      </c>
      <c r="J295" s="155">
        <f>BILINTERP(SailGribPolarFile!$A$1:$R$25,J$3,360-$D295)</f>
        <v>7.180000000000001</v>
      </c>
      <c r="K295" s="155">
        <f>BILINTERP(SailGribPolarFile!$A$1:$R$25,K$3,360-$D295)</f>
        <v>7.28</v>
      </c>
      <c r="L295" s="155">
        <f>BILINTERP(SailGribPolarFile!$A$1:$R$25,L$3,360-$D295)</f>
        <v>7.47</v>
      </c>
      <c r="M295" s="155">
        <f>BILINTERP(SailGribPolarFile!$A$1:$R$25,M$3,360-$D295)</f>
        <v>7.66</v>
      </c>
      <c r="N295" s="155">
        <f>BILINTERP(SailGribPolarFile!$A$1:$R$25,N$3,360-$D295)</f>
        <v>7.76</v>
      </c>
      <c r="O295" s="155">
        <f>BILINTERP(SailGribPolarFile!$A$1:$R$25,O$3,360-$D295)</f>
        <v>7.76</v>
      </c>
      <c r="P295" s="153"/>
      <c r="Q295" s="153"/>
      <c r="R295" s="153"/>
    </row>
    <row r="296" spans="4:18" ht="12.75">
      <c r="D296" s="153">
        <f t="shared" si="6"/>
        <v>292</v>
      </c>
      <c r="E296" s="155">
        <f>BILINTERP(SailGribPolarFile!$A$1:$R$25,E$3,360-$D296)</f>
        <v>4.26</v>
      </c>
      <c r="F296" s="155">
        <f>BILINTERP(SailGribPolarFile!$A$1:$R$25,F$3,360-$D296)</f>
        <v>5.76</v>
      </c>
      <c r="G296" s="155">
        <f>BILINTERP(SailGribPolarFile!$A$1:$R$25,G$3,360-$D296)</f>
        <v>6.56</v>
      </c>
      <c r="H296" s="155">
        <f>BILINTERP(SailGribPolarFile!$A$1:$R$25,H$3,360-$D296)</f>
        <v>6.86</v>
      </c>
      <c r="I296" s="155">
        <f>BILINTERP(SailGribPolarFile!$A$1:$R$25,I$3,360-$D296)</f>
        <v>7.06</v>
      </c>
      <c r="J296" s="155">
        <f>BILINTERP(SailGribPolarFile!$A$1:$R$25,J$3,360-$D296)</f>
        <v>7.16</v>
      </c>
      <c r="K296" s="155">
        <f>BILINTERP(SailGribPolarFile!$A$1:$R$25,K$3,360-$D296)</f>
        <v>7.26</v>
      </c>
      <c r="L296" s="155">
        <f>BILINTERP(SailGribPolarFile!$A$1:$R$25,L$3,360-$D296)</f>
        <v>7.44</v>
      </c>
      <c r="M296" s="155">
        <f>BILINTERP(SailGribPolarFile!$A$1:$R$25,M$3,360-$D296)</f>
        <v>7.62</v>
      </c>
      <c r="N296" s="155">
        <f>BILINTERP(SailGribPolarFile!$A$1:$R$25,N$3,360-$D296)</f>
        <v>7.72</v>
      </c>
      <c r="O296" s="155">
        <f>BILINTERP(SailGribPolarFile!$A$1:$R$25,O$3,360-$D296)</f>
        <v>7.72</v>
      </c>
      <c r="P296" s="153"/>
      <c r="Q296" s="153"/>
      <c r="R296" s="153"/>
    </row>
    <row r="297" spans="4:18" ht="12.75">
      <c r="D297" s="153">
        <f t="shared" si="6"/>
        <v>293</v>
      </c>
      <c r="E297" s="155">
        <f>BILINTERP(SailGribPolarFile!$A$1:$R$25,E$3,360-$D297)</f>
        <v>4.239999999999999</v>
      </c>
      <c r="F297" s="155">
        <f>BILINTERP(SailGribPolarFile!$A$1:$R$25,F$3,360-$D297)</f>
        <v>5.739999999999999</v>
      </c>
      <c r="G297" s="155">
        <f>BILINTERP(SailGribPolarFile!$A$1:$R$25,G$3,360-$D297)</f>
        <v>6.54</v>
      </c>
      <c r="H297" s="155">
        <f>BILINTERP(SailGribPolarFile!$A$1:$R$25,H$3,360-$D297)</f>
        <v>6.84</v>
      </c>
      <c r="I297" s="155">
        <f>BILINTERP(SailGribPolarFile!$A$1:$R$25,I$3,360-$D297)</f>
        <v>7.04</v>
      </c>
      <c r="J297" s="155">
        <f>BILINTERP(SailGribPolarFile!$A$1:$R$25,J$3,360-$D297)</f>
        <v>7.14</v>
      </c>
      <c r="K297" s="155">
        <f>BILINTERP(SailGribPolarFile!$A$1:$R$25,K$3,360-$D297)</f>
        <v>7.239999999999999</v>
      </c>
      <c r="L297" s="155">
        <f>BILINTERP(SailGribPolarFile!$A$1:$R$25,L$3,360-$D297)</f>
        <v>7.41</v>
      </c>
      <c r="M297" s="155">
        <f>BILINTERP(SailGribPolarFile!$A$1:$R$25,M$3,360-$D297)</f>
        <v>7.58</v>
      </c>
      <c r="N297" s="155">
        <f>BILINTERP(SailGribPolarFile!$A$1:$R$25,N$3,360-$D297)</f>
        <v>7.68</v>
      </c>
      <c r="O297" s="155">
        <f>BILINTERP(SailGribPolarFile!$A$1:$R$25,O$3,360-$D297)</f>
        <v>7.68</v>
      </c>
      <c r="P297" s="153"/>
      <c r="Q297" s="153"/>
      <c r="R297" s="153"/>
    </row>
    <row r="298" spans="4:18" ht="12.75">
      <c r="D298" s="153">
        <f t="shared" si="6"/>
        <v>294</v>
      </c>
      <c r="E298" s="155">
        <f>BILINTERP(SailGribPolarFile!$A$1:$R$25,E$3,360-$D298)</f>
        <v>4.22</v>
      </c>
      <c r="F298" s="155">
        <f>BILINTERP(SailGribPolarFile!$A$1:$R$25,F$3,360-$D298)</f>
        <v>5.72</v>
      </c>
      <c r="G298" s="155">
        <f>BILINTERP(SailGribPolarFile!$A$1:$R$25,G$3,360-$D298)</f>
        <v>6.52</v>
      </c>
      <c r="H298" s="155">
        <f>BILINTERP(SailGribPolarFile!$A$1:$R$25,H$3,360-$D298)</f>
        <v>6.82</v>
      </c>
      <c r="I298" s="155">
        <f>BILINTERP(SailGribPolarFile!$A$1:$R$25,I$3,360-$D298)</f>
        <v>7.02</v>
      </c>
      <c r="J298" s="155">
        <f>BILINTERP(SailGribPolarFile!$A$1:$R$25,J$3,360-$D298)</f>
        <v>7.12</v>
      </c>
      <c r="K298" s="155">
        <f>BILINTERP(SailGribPolarFile!$A$1:$R$25,K$3,360-$D298)</f>
        <v>7.22</v>
      </c>
      <c r="L298" s="155">
        <f>BILINTERP(SailGribPolarFile!$A$1:$R$25,L$3,360-$D298)</f>
        <v>7.38</v>
      </c>
      <c r="M298" s="155">
        <f>BILINTERP(SailGribPolarFile!$A$1:$R$25,M$3,360-$D298)</f>
        <v>7.54</v>
      </c>
      <c r="N298" s="155">
        <f>BILINTERP(SailGribPolarFile!$A$1:$R$25,N$3,360-$D298)</f>
        <v>7.64</v>
      </c>
      <c r="O298" s="155">
        <f>BILINTERP(SailGribPolarFile!$A$1:$R$25,O$3,360-$D298)</f>
        <v>7.64</v>
      </c>
      <c r="P298" s="153"/>
      <c r="Q298" s="153"/>
      <c r="R298" s="153"/>
    </row>
    <row r="299" spans="4:18" ht="12.75">
      <c r="D299" s="153">
        <f t="shared" si="6"/>
        <v>295</v>
      </c>
      <c r="E299" s="155">
        <f>BILINTERP(SailGribPolarFile!$A$1:$R$25,E$3,360-$D299)</f>
        <v>4.199999999999999</v>
      </c>
      <c r="F299" s="155">
        <f>BILINTERP(SailGribPolarFile!$A$1:$R$25,F$3,360-$D299)</f>
        <v>5.699999999999999</v>
      </c>
      <c r="G299" s="155">
        <f>BILINTERP(SailGribPolarFile!$A$1:$R$25,G$3,360-$D299)</f>
        <v>6.5</v>
      </c>
      <c r="H299" s="155">
        <f>BILINTERP(SailGribPolarFile!$A$1:$R$25,H$3,360-$D299)</f>
        <v>6.800000000000001</v>
      </c>
      <c r="I299" s="155">
        <f>BILINTERP(SailGribPolarFile!$A$1:$R$25,I$3,360-$D299)</f>
        <v>7</v>
      </c>
      <c r="J299" s="155">
        <f>BILINTERP(SailGribPolarFile!$A$1:$R$25,J$3,360-$D299)</f>
        <v>7.1</v>
      </c>
      <c r="K299" s="155">
        <f>BILINTERP(SailGribPolarFile!$A$1:$R$25,K$3,360-$D299)</f>
        <v>7.199999999999999</v>
      </c>
      <c r="L299" s="155">
        <f>BILINTERP(SailGribPolarFile!$A$1:$R$25,L$3,360-$D299)</f>
        <v>7.35</v>
      </c>
      <c r="M299" s="155">
        <f>BILINTERP(SailGribPolarFile!$A$1:$R$25,M$3,360-$D299)</f>
        <v>7.5</v>
      </c>
      <c r="N299" s="155">
        <f>BILINTERP(SailGribPolarFile!$A$1:$R$25,N$3,360-$D299)</f>
        <v>7.6</v>
      </c>
      <c r="O299" s="155">
        <f>BILINTERP(SailGribPolarFile!$A$1:$R$25,O$3,360-$D299)</f>
        <v>7.6</v>
      </c>
      <c r="P299" s="153"/>
      <c r="Q299" s="153"/>
      <c r="R299" s="153"/>
    </row>
    <row r="300" spans="4:18" ht="12.75">
      <c r="D300" s="153">
        <f t="shared" si="6"/>
        <v>296</v>
      </c>
      <c r="E300" s="155">
        <f>BILINTERP(SailGribPolarFile!$A$1:$R$25,E$3,360-$D300)</f>
        <v>4.18</v>
      </c>
      <c r="F300" s="155">
        <f>BILINTERP(SailGribPolarFile!$A$1:$R$25,F$3,360-$D300)</f>
        <v>5.68</v>
      </c>
      <c r="G300" s="155">
        <f>BILINTERP(SailGribPolarFile!$A$1:$R$25,G$3,360-$D300)</f>
        <v>6.48</v>
      </c>
      <c r="H300" s="155">
        <f>BILINTERP(SailGribPolarFile!$A$1:$R$25,H$3,360-$D300)</f>
        <v>6.78</v>
      </c>
      <c r="I300" s="155">
        <f>BILINTERP(SailGribPolarFile!$A$1:$R$25,I$3,360-$D300)</f>
        <v>6.98</v>
      </c>
      <c r="J300" s="155">
        <f>BILINTERP(SailGribPolarFile!$A$1:$R$25,J$3,360-$D300)</f>
        <v>7.08</v>
      </c>
      <c r="K300" s="155">
        <f>BILINTERP(SailGribPolarFile!$A$1:$R$25,K$3,360-$D300)</f>
        <v>7.18</v>
      </c>
      <c r="L300" s="155">
        <f>BILINTERP(SailGribPolarFile!$A$1:$R$25,L$3,360-$D300)</f>
        <v>7.32</v>
      </c>
      <c r="M300" s="155">
        <f>BILINTERP(SailGribPolarFile!$A$1:$R$25,M$3,360-$D300)</f>
        <v>7.46</v>
      </c>
      <c r="N300" s="155">
        <f>BILINTERP(SailGribPolarFile!$A$1:$R$25,N$3,360-$D300)</f>
        <v>7.5600000000000005</v>
      </c>
      <c r="O300" s="155">
        <f>BILINTERP(SailGribPolarFile!$A$1:$R$25,O$3,360-$D300)</f>
        <v>7.5600000000000005</v>
      </c>
      <c r="P300" s="153"/>
      <c r="Q300" s="153"/>
      <c r="R300" s="153"/>
    </row>
    <row r="301" spans="4:18" ht="12.75">
      <c r="D301" s="153">
        <f t="shared" si="6"/>
        <v>297</v>
      </c>
      <c r="E301" s="155">
        <f>BILINTERP(SailGribPolarFile!$A$1:$R$25,E$3,360-$D301)</f>
        <v>4.159999999999999</v>
      </c>
      <c r="F301" s="155">
        <f>BILINTERP(SailGribPolarFile!$A$1:$R$25,F$3,360-$D301)</f>
        <v>5.659999999999999</v>
      </c>
      <c r="G301" s="155">
        <f>BILINTERP(SailGribPolarFile!$A$1:$R$25,G$3,360-$D301)</f>
        <v>6.46</v>
      </c>
      <c r="H301" s="155">
        <f>BILINTERP(SailGribPolarFile!$A$1:$R$25,H$3,360-$D301)</f>
        <v>6.76</v>
      </c>
      <c r="I301" s="155">
        <f>BILINTERP(SailGribPolarFile!$A$1:$R$25,I$3,360-$D301)</f>
        <v>6.96</v>
      </c>
      <c r="J301" s="155">
        <f>BILINTERP(SailGribPolarFile!$A$1:$R$25,J$3,360-$D301)</f>
        <v>7.06</v>
      </c>
      <c r="K301" s="155">
        <f>BILINTERP(SailGribPolarFile!$A$1:$R$25,K$3,360-$D301)</f>
        <v>7.159999999999999</v>
      </c>
      <c r="L301" s="155">
        <f>BILINTERP(SailGribPolarFile!$A$1:$R$25,L$3,360-$D301)</f>
        <v>7.29</v>
      </c>
      <c r="M301" s="155">
        <f>BILINTERP(SailGribPolarFile!$A$1:$R$25,M$3,360-$D301)</f>
        <v>7.42</v>
      </c>
      <c r="N301" s="155">
        <f>BILINTERP(SailGribPolarFile!$A$1:$R$25,N$3,360-$D301)</f>
        <v>7.5200000000000005</v>
      </c>
      <c r="O301" s="155">
        <f>BILINTERP(SailGribPolarFile!$A$1:$R$25,O$3,360-$D301)</f>
        <v>7.5200000000000005</v>
      </c>
      <c r="P301" s="153"/>
      <c r="Q301" s="153"/>
      <c r="R301" s="153"/>
    </row>
    <row r="302" spans="4:18" ht="12.75">
      <c r="D302" s="153">
        <f t="shared" si="6"/>
        <v>298</v>
      </c>
      <c r="E302" s="155">
        <f>BILINTERP(SailGribPolarFile!$A$1:$R$25,E$3,360-$D302)</f>
        <v>4.14</v>
      </c>
      <c r="F302" s="155">
        <f>BILINTERP(SailGribPolarFile!$A$1:$R$25,F$3,360-$D302)</f>
        <v>5.64</v>
      </c>
      <c r="G302" s="155">
        <f>BILINTERP(SailGribPolarFile!$A$1:$R$25,G$3,360-$D302)</f>
        <v>6.44</v>
      </c>
      <c r="H302" s="155">
        <f>BILINTERP(SailGribPolarFile!$A$1:$R$25,H$3,360-$D302)</f>
        <v>6.74</v>
      </c>
      <c r="I302" s="155">
        <f>BILINTERP(SailGribPolarFile!$A$1:$R$25,I$3,360-$D302)</f>
        <v>6.94</v>
      </c>
      <c r="J302" s="155">
        <f>BILINTERP(SailGribPolarFile!$A$1:$R$25,J$3,360-$D302)</f>
        <v>7.04</v>
      </c>
      <c r="K302" s="155">
        <f>BILINTERP(SailGribPolarFile!$A$1:$R$25,K$3,360-$D302)</f>
        <v>7.14</v>
      </c>
      <c r="L302" s="155">
        <f>BILINTERP(SailGribPolarFile!$A$1:$R$25,L$3,360-$D302)</f>
        <v>7.26</v>
      </c>
      <c r="M302" s="155">
        <f>BILINTERP(SailGribPolarFile!$A$1:$R$25,M$3,360-$D302)</f>
        <v>7.38</v>
      </c>
      <c r="N302" s="155">
        <f>BILINTERP(SailGribPolarFile!$A$1:$R$25,N$3,360-$D302)</f>
        <v>7.48</v>
      </c>
      <c r="O302" s="155">
        <f>BILINTERP(SailGribPolarFile!$A$1:$R$25,O$3,360-$D302)</f>
        <v>7.48</v>
      </c>
      <c r="P302" s="153"/>
      <c r="Q302" s="153"/>
      <c r="R302" s="153"/>
    </row>
    <row r="303" spans="4:18" ht="12.75">
      <c r="D303" s="153">
        <f t="shared" si="6"/>
        <v>299</v>
      </c>
      <c r="E303" s="155">
        <f>BILINTERP(SailGribPolarFile!$A$1:$R$25,E$3,360-$D303)</f>
        <v>4.12</v>
      </c>
      <c r="F303" s="155">
        <f>BILINTERP(SailGribPolarFile!$A$1:$R$25,F$3,360-$D303)</f>
        <v>5.62</v>
      </c>
      <c r="G303" s="155">
        <f>BILINTERP(SailGribPolarFile!$A$1:$R$25,G$3,360-$D303)</f>
        <v>6.42</v>
      </c>
      <c r="H303" s="155">
        <f>BILINTERP(SailGribPolarFile!$A$1:$R$25,H$3,360-$D303)</f>
        <v>6.720000000000001</v>
      </c>
      <c r="I303" s="155">
        <f>BILINTERP(SailGribPolarFile!$A$1:$R$25,I$3,360-$D303)</f>
        <v>6.92</v>
      </c>
      <c r="J303" s="155">
        <f>BILINTERP(SailGribPolarFile!$A$1:$R$25,J$3,360-$D303)</f>
        <v>7.0200000000000005</v>
      </c>
      <c r="K303" s="155">
        <f>BILINTERP(SailGribPolarFile!$A$1:$R$25,K$3,360-$D303)</f>
        <v>7.12</v>
      </c>
      <c r="L303" s="155">
        <f>BILINTERP(SailGribPolarFile!$A$1:$R$25,L$3,360-$D303)</f>
        <v>7.23</v>
      </c>
      <c r="M303" s="155">
        <f>BILINTERP(SailGribPolarFile!$A$1:$R$25,M$3,360-$D303)</f>
        <v>7.34</v>
      </c>
      <c r="N303" s="155">
        <f>BILINTERP(SailGribPolarFile!$A$1:$R$25,N$3,360-$D303)</f>
        <v>7.44</v>
      </c>
      <c r="O303" s="155">
        <f>BILINTERP(SailGribPolarFile!$A$1:$R$25,O$3,360-$D303)</f>
        <v>7.44</v>
      </c>
      <c r="P303" s="153"/>
      <c r="Q303" s="153"/>
      <c r="R303" s="153"/>
    </row>
    <row r="304" spans="4:18" ht="12.75">
      <c r="D304" s="153">
        <f t="shared" si="6"/>
        <v>300</v>
      </c>
      <c r="E304" s="155">
        <f>BILINTERP(SailGribPolarFile!$A$1:$R$25,E$3,360-$D304)</f>
        <v>4.1</v>
      </c>
      <c r="F304" s="155">
        <f>BILINTERP(SailGribPolarFile!$A$1:$R$25,F$3,360-$D304)</f>
        <v>5.6</v>
      </c>
      <c r="G304" s="155">
        <f>BILINTERP(SailGribPolarFile!$A$1:$R$25,G$3,360-$D304)</f>
        <v>6.4</v>
      </c>
      <c r="H304" s="155">
        <f>BILINTERP(SailGribPolarFile!$A$1:$R$25,H$3,360-$D304)</f>
        <v>6.7</v>
      </c>
      <c r="I304" s="155">
        <f>BILINTERP(SailGribPolarFile!$A$1:$R$25,I$3,360-$D304)</f>
        <v>6.9</v>
      </c>
      <c r="J304" s="155">
        <f>BILINTERP(SailGribPolarFile!$A$1:$R$25,J$3,360-$D304)</f>
        <v>7</v>
      </c>
      <c r="K304" s="155">
        <f>BILINTERP(SailGribPolarFile!$A$1:$R$25,K$3,360-$D304)</f>
        <v>7.1</v>
      </c>
      <c r="L304" s="155">
        <f>BILINTERP(SailGribPolarFile!$A$1:$R$25,L$3,360-$D304)</f>
        <v>7.2</v>
      </c>
      <c r="M304" s="155">
        <f>BILINTERP(SailGribPolarFile!$A$1:$R$25,M$3,360-$D304)</f>
        <v>7.3</v>
      </c>
      <c r="N304" s="155">
        <f>BILINTERP(SailGribPolarFile!$A$1:$R$25,N$3,360-$D304)</f>
        <v>7.4</v>
      </c>
      <c r="O304" s="155">
        <f>BILINTERP(SailGribPolarFile!$A$1:$R$25,O$3,360-$D304)</f>
        <v>7.4</v>
      </c>
      <c r="P304" s="153"/>
      <c r="Q304" s="153"/>
      <c r="R304" s="153"/>
    </row>
    <row r="305" spans="4:18" ht="12.75">
      <c r="D305" s="153">
        <f t="shared" si="6"/>
        <v>301</v>
      </c>
      <c r="E305" s="155">
        <f>BILINTERP(SailGribPolarFile!$A$1:$R$25,E$3,360-$D305)</f>
        <v>4.05</v>
      </c>
      <c r="F305" s="155">
        <f>BILINTERP(SailGribPolarFile!$A$1:$R$25,F$3,360-$D305)</f>
        <v>5.55</v>
      </c>
      <c r="G305" s="155">
        <f>BILINTERP(SailGribPolarFile!$A$1:$R$25,G$3,360-$D305)</f>
        <v>6.362500000000001</v>
      </c>
      <c r="H305" s="155">
        <f>BILINTERP(SailGribPolarFile!$A$1:$R$25,H$3,360-$D305)</f>
        <v>6.675</v>
      </c>
      <c r="I305" s="155">
        <f>BILINTERP(SailGribPolarFile!$A$1:$R$25,I$3,360-$D305)</f>
        <v>6.862500000000001</v>
      </c>
      <c r="J305" s="155">
        <f>BILINTERP(SailGribPolarFile!$A$1:$R$25,J$3,360-$D305)</f>
        <v>6.975</v>
      </c>
      <c r="K305" s="155">
        <f>BILINTERP(SailGribPolarFile!$A$1:$R$25,K$3,360-$D305)</f>
        <v>7.074999999999999</v>
      </c>
      <c r="L305" s="155">
        <f>BILINTERP(SailGribPolarFile!$A$1:$R$25,L$3,360-$D305)</f>
        <v>7.175</v>
      </c>
      <c r="M305" s="155">
        <f>BILINTERP(SailGribPolarFile!$A$1:$R$25,M$3,360-$D305)</f>
        <v>7.2749999999999995</v>
      </c>
      <c r="N305" s="155">
        <f>BILINTERP(SailGribPolarFile!$A$1:$R$25,N$3,360-$D305)</f>
        <v>7.362500000000001</v>
      </c>
      <c r="O305" s="155">
        <f>BILINTERP(SailGribPolarFile!$A$1:$R$25,O$3,360-$D305)</f>
        <v>7.362500000000001</v>
      </c>
      <c r="P305" s="153"/>
      <c r="Q305" s="153"/>
      <c r="R305" s="153"/>
    </row>
    <row r="306" spans="4:18" ht="12.75">
      <c r="D306" s="153">
        <f t="shared" si="6"/>
        <v>302</v>
      </c>
      <c r="E306" s="155">
        <f>BILINTERP(SailGribPolarFile!$A$1:$R$25,E$3,360-$D306)</f>
        <v>4</v>
      </c>
      <c r="F306" s="155">
        <f>BILINTERP(SailGribPolarFile!$A$1:$R$25,F$3,360-$D306)</f>
        <v>5.5</v>
      </c>
      <c r="G306" s="155">
        <f>BILINTERP(SailGribPolarFile!$A$1:$R$25,G$3,360-$D306)</f>
        <v>6.325</v>
      </c>
      <c r="H306" s="155">
        <f>BILINTERP(SailGribPolarFile!$A$1:$R$25,H$3,360-$D306)</f>
        <v>6.65</v>
      </c>
      <c r="I306" s="155">
        <f>BILINTERP(SailGribPolarFile!$A$1:$R$25,I$3,360-$D306)</f>
        <v>6.825</v>
      </c>
      <c r="J306" s="155">
        <f>BILINTERP(SailGribPolarFile!$A$1:$R$25,J$3,360-$D306)</f>
        <v>6.95</v>
      </c>
      <c r="K306" s="155">
        <f>BILINTERP(SailGribPolarFile!$A$1:$R$25,K$3,360-$D306)</f>
        <v>7.05</v>
      </c>
      <c r="L306" s="155">
        <f>BILINTERP(SailGribPolarFile!$A$1:$R$25,L$3,360-$D306)</f>
        <v>7.15</v>
      </c>
      <c r="M306" s="155">
        <f>BILINTERP(SailGribPolarFile!$A$1:$R$25,M$3,360-$D306)</f>
        <v>7.25</v>
      </c>
      <c r="N306" s="155">
        <f>BILINTERP(SailGribPolarFile!$A$1:$R$25,N$3,360-$D306)</f>
        <v>7.325</v>
      </c>
      <c r="O306" s="155">
        <f>BILINTERP(SailGribPolarFile!$A$1:$R$25,O$3,360-$D306)</f>
        <v>7.325</v>
      </c>
      <c r="P306" s="153"/>
      <c r="Q306" s="153"/>
      <c r="R306" s="153"/>
    </row>
    <row r="307" spans="4:18" ht="12.75">
      <c r="D307" s="153">
        <f t="shared" si="6"/>
        <v>303</v>
      </c>
      <c r="E307" s="155">
        <f>BILINTERP(SailGribPolarFile!$A$1:$R$25,E$3,360-$D307)</f>
        <v>3.9499999999999997</v>
      </c>
      <c r="F307" s="155">
        <f>BILINTERP(SailGribPolarFile!$A$1:$R$25,F$3,360-$D307)</f>
        <v>5.45</v>
      </c>
      <c r="G307" s="155">
        <f>BILINTERP(SailGribPolarFile!$A$1:$R$25,G$3,360-$D307)</f>
        <v>6.2875</v>
      </c>
      <c r="H307" s="155">
        <f>BILINTERP(SailGribPolarFile!$A$1:$R$25,H$3,360-$D307)</f>
        <v>6.625</v>
      </c>
      <c r="I307" s="155">
        <f>BILINTERP(SailGribPolarFile!$A$1:$R$25,I$3,360-$D307)</f>
        <v>6.7875</v>
      </c>
      <c r="J307" s="155">
        <f>BILINTERP(SailGribPolarFile!$A$1:$R$25,J$3,360-$D307)</f>
        <v>6.925</v>
      </c>
      <c r="K307" s="155">
        <f>BILINTERP(SailGribPolarFile!$A$1:$R$25,K$3,360-$D307)</f>
        <v>7.025</v>
      </c>
      <c r="L307" s="155">
        <f>BILINTERP(SailGribPolarFile!$A$1:$R$25,L$3,360-$D307)</f>
        <v>7.125</v>
      </c>
      <c r="M307" s="155">
        <f>BILINTERP(SailGribPolarFile!$A$1:$R$25,M$3,360-$D307)</f>
        <v>7.225</v>
      </c>
      <c r="N307" s="155">
        <f>BILINTERP(SailGribPolarFile!$A$1:$R$25,N$3,360-$D307)</f>
        <v>7.2875</v>
      </c>
      <c r="O307" s="155">
        <f>BILINTERP(SailGribPolarFile!$A$1:$R$25,O$3,360-$D307)</f>
        <v>7.2875</v>
      </c>
      <c r="P307" s="153"/>
      <c r="Q307" s="153"/>
      <c r="R307" s="153"/>
    </row>
    <row r="308" spans="4:18" ht="12.75">
      <c r="D308" s="153">
        <f t="shared" si="6"/>
        <v>304</v>
      </c>
      <c r="E308" s="155">
        <f>BILINTERP(SailGribPolarFile!$A$1:$R$25,E$3,360-$D308)</f>
        <v>3.9</v>
      </c>
      <c r="F308" s="155">
        <f>BILINTERP(SailGribPolarFile!$A$1:$R$25,F$3,360-$D308)</f>
        <v>5.4</v>
      </c>
      <c r="G308" s="155">
        <f>BILINTERP(SailGribPolarFile!$A$1:$R$25,G$3,360-$D308)</f>
        <v>6.25</v>
      </c>
      <c r="H308" s="155">
        <f>BILINTERP(SailGribPolarFile!$A$1:$R$25,H$3,360-$D308)</f>
        <v>6.6</v>
      </c>
      <c r="I308" s="155">
        <f>BILINTERP(SailGribPolarFile!$A$1:$R$25,I$3,360-$D308)</f>
        <v>6.75</v>
      </c>
      <c r="J308" s="155">
        <f>BILINTERP(SailGribPolarFile!$A$1:$R$25,J$3,360-$D308)</f>
        <v>6.9</v>
      </c>
      <c r="K308" s="155">
        <f>BILINTERP(SailGribPolarFile!$A$1:$R$25,K$3,360-$D308)</f>
        <v>7</v>
      </c>
      <c r="L308" s="155">
        <f>BILINTERP(SailGribPolarFile!$A$1:$R$25,L$3,360-$D308)</f>
        <v>7.1</v>
      </c>
      <c r="M308" s="155">
        <f>BILINTERP(SailGribPolarFile!$A$1:$R$25,M$3,360-$D308)</f>
        <v>7.199999999999999</v>
      </c>
      <c r="N308" s="155">
        <f>BILINTERP(SailGribPolarFile!$A$1:$R$25,N$3,360-$D308)</f>
        <v>7.25</v>
      </c>
      <c r="O308" s="155">
        <f>BILINTERP(SailGribPolarFile!$A$1:$R$25,O$3,360-$D308)</f>
        <v>7.25</v>
      </c>
      <c r="P308" s="153"/>
      <c r="Q308" s="153"/>
      <c r="R308" s="153"/>
    </row>
    <row r="309" spans="4:18" ht="12.75">
      <c r="D309" s="153">
        <f t="shared" si="6"/>
        <v>305</v>
      </c>
      <c r="E309" s="155">
        <f>BILINTERP(SailGribPolarFile!$A$1:$R$25,E$3,360-$D309)</f>
        <v>3.85</v>
      </c>
      <c r="F309" s="155">
        <f>BILINTERP(SailGribPolarFile!$A$1:$R$25,F$3,360-$D309)</f>
        <v>5.35</v>
      </c>
      <c r="G309" s="155">
        <f>BILINTERP(SailGribPolarFile!$A$1:$R$25,G$3,360-$D309)</f>
        <v>6.2125</v>
      </c>
      <c r="H309" s="155">
        <f>BILINTERP(SailGribPolarFile!$A$1:$R$25,H$3,360-$D309)</f>
        <v>6.575</v>
      </c>
      <c r="I309" s="155">
        <f>BILINTERP(SailGribPolarFile!$A$1:$R$25,I$3,360-$D309)</f>
        <v>6.7125</v>
      </c>
      <c r="J309" s="155">
        <f>BILINTERP(SailGribPolarFile!$A$1:$R$25,J$3,360-$D309)</f>
        <v>6.875</v>
      </c>
      <c r="K309" s="155">
        <f>BILINTERP(SailGribPolarFile!$A$1:$R$25,K$3,360-$D309)</f>
        <v>6.975</v>
      </c>
      <c r="L309" s="155">
        <f>BILINTERP(SailGribPolarFile!$A$1:$R$25,L$3,360-$D309)</f>
        <v>7.075</v>
      </c>
      <c r="M309" s="155">
        <f>BILINTERP(SailGribPolarFile!$A$1:$R$25,M$3,360-$D309)</f>
        <v>7.175</v>
      </c>
      <c r="N309" s="155">
        <f>BILINTERP(SailGribPolarFile!$A$1:$R$25,N$3,360-$D309)</f>
        <v>7.2125</v>
      </c>
      <c r="O309" s="155">
        <f>BILINTERP(SailGribPolarFile!$A$1:$R$25,O$3,360-$D309)</f>
        <v>7.2125</v>
      </c>
      <c r="P309" s="153"/>
      <c r="Q309" s="153"/>
      <c r="R309" s="153"/>
    </row>
    <row r="310" spans="4:18" ht="12.75">
      <c r="D310" s="153">
        <f t="shared" si="6"/>
        <v>306</v>
      </c>
      <c r="E310" s="155">
        <f>BILINTERP(SailGribPolarFile!$A$1:$R$25,E$3,360-$D310)</f>
        <v>3.8</v>
      </c>
      <c r="F310" s="155">
        <f>BILINTERP(SailGribPolarFile!$A$1:$R$25,F$3,360-$D310)</f>
        <v>5.3</v>
      </c>
      <c r="G310" s="155">
        <f>BILINTERP(SailGribPolarFile!$A$1:$R$25,G$3,360-$D310)</f>
        <v>6.175</v>
      </c>
      <c r="H310" s="155">
        <f>BILINTERP(SailGribPolarFile!$A$1:$R$25,H$3,360-$D310)</f>
        <v>6.55</v>
      </c>
      <c r="I310" s="155">
        <f>BILINTERP(SailGribPolarFile!$A$1:$R$25,I$3,360-$D310)</f>
        <v>6.675</v>
      </c>
      <c r="J310" s="155">
        <f>BILINTERP(SailGribPolarFile!$A$1:$R$25,J$3,360-$D310)</f>
        <v>6.85</v>
      </c>
      <c r="K310" s="155">
        <f>BILINTERP(SailGribPolarFile!$A$1:$R$25,K$3,360-$D310)</f>
        <v>6.95</v>
      </c>
      <c r="L310" s="155">
        <f>BILINTERP(SailGribPolarFile!$A$1:$R$25,L$3,360-$D310)</f>
        <v>7.05</v>
      </c>
      <c r="M310" s="155">
        <f>BILINTERP(SailGribPolarFile!$A$1:$R$25,M$3,360-$D310)</f>
        <v>7.1499999999999995</v>
      </c>
      <c r="N310" s="155">
        <f>BILINTERP(SailGribPolarFile!$A$1:$R$25,N$3,360-$D310)</f>
        <v>7.175</v>
      </c>
      <c r="O310" s="155">
        <f>BILINTERP(SailGribPolarFile!$A$1:$R$25,O$3,360-$D310)</f>
        <v>7.175</v>
      </c>
      <c r="P310" s="153"/>
      <c r="Q310" s="153"/>
      <c r="R310" s="153"/>
    </row>
    <row r="311" spans="4:18" ht="12.75">
      <c r="D311" s="153">
        <f t="shared" si="6"/>
        <v>307</v>
      </c>
      <c r="E311" s="155">
        <f>BILINTERP(SailGribPolarFile!$A$1:$R$25,E$3,360-$D311)</f>
        <v>3.75</v>
      </c>
      <c r="F311" s="155">
        <f>BILINTERP(SailGribPolarFile!$A$1:$R$25,F$3,360-$D311)</f>
        <v>5.25</v>
      </c>
      <c r="G311" s="155">
        <f>BILINTERP(SailGribPolarFile!$A$1:$R$25,G$3,360-$D311)</f>
        <v>6.137499999999999</v>
      </c>
      <c r="H311" s="155">
        <f>BILINTERP(SailGribPolarFile!$A$1:$R$25,H$3,360-$D311)</f>
        <v>6.525</v>
      </c>
      <c r="I311" s="155">
        <f>BILINTERP(SailGribPolarFile!$A$1:$R$25,I$3,360-$D311)</f>
        <v>6.637499999999999</v>
      </c>
      <c r="J311" s="155">
        <f>BILINTERP(SailGribPolarFile!$A$1:$R$25,J$3,360-$D311)</f>
        <v>6.825</v>
      </c>
      <c r="K311" s="155">
        <f>BILINTERP(SailGribPolarFile!$A$1:$R$25,K$3,360-$D311)</f>
        <v>6.925000000000001</v>
      </c>
      <c r="L311" s="155">
        <f>BILINTERP(SailGribPolarFile!$A$1:$R$25,L$3,360-$D311)</f>
        <v>7.025</v>
      </c>
      <c r="M311" s="155">
        <f>BILINTERP(SailGribPolarFile!$A$1:$R$25,M$3,360-$D311)</f>
        <v>7.125</v>
      </c>
      <c r="N311" s="155">
        <f>BILINTERP(SailGribPolarFile!$A$1:$R$25,N$3,360-$D311)</f>
        <v>7.137499999999999</v>
      </c>
      <c r="O311" s="155">
        <f>BILINTERP(SailGribPolarFile!$A$1:$R$25,O$3,360-$D311)</f>
        <v>7.137499999999999</v>
      </c>
      <c r="P311" s="153"/>
      <c r="Q311" s="153"/>
      <c r="R311" s="153"/>
    </row>
    <row r="312" spans="4:18" ht="12.75">
      <c r="D312" s="153">
        <f t="shared" si="6"/>
        <v>308</v>
      </c>
      <c r="E312" s="155">
        <f>BILINTERP(SailGribPolarFile!$A$1:$R$25,E$3,360-$D312)</f>
        <v>3.7</v>
      </c>
      <c r="F312" s="155">
        <f>BILINTERP(SailGribPolarFile!$A$1:$R$25,F$3,360-$D312)</f>
        <v>5.2</v>
      </c>
      <c r="G312" s="155">
        <f>BILINTERP(SailGribPolarFile!$A$1:$R$25,G$3,360-$D312)</f>
        <v>6.1</v>
      </c>
      <c r="H312" s="155">
        <f>BILINTERP(SailGribPolarFile!$A$1:$R$25,H$3,360-$D312)</f>
        <v>6.5</v>
      </c>
      <c r="I312" s="155">
        <f>BILINTERP(SailGribPolarFile!$A$1:$R$25,I$3,360-$D312)</f>
        <v>6.6</v>
      </c>
      <c r="J312" s="155">
        <f>BILINTERP(SailGribPolarFile!$A$1:$R$25,J$3,360-$D312)</f>
        <v>6.8</v>
      </c>
      <c r="K312" s="155">
        <f>BILINTERP(SailGribPolarFile!$A$1:$R$25,K$3,360-$D312)</f>
        <v>6.9</v>
      </c>
      <c r="L312" s="155">
        <f>BILINTERP(SailGribPolarFile!$A$1:$R$25,L$3,360-$D312)</f>
        <v>7</v>
      </c>
      <c r="M312" s="155">
        <f>BILINTERP(SailGribPolarFile!$A$1:$R$25,M$3,360-$D312)</f>
        <v>7.1</v>
      </c>
      <c r="N312" s="155">
        <f>BILINTERP(SailGribPolarFile!$A$1:$R$25,N$3,360-$D312)</f>
        <v>7.1</v>
      </c>
      <c r="O312" s="155">
        <f>BILINTERP(SailGribPolarFile!$A$1:$R$25,O$3,360-$D312)</f>
        <v>7.1</v>
      </c>
      <c r="P312" s="153"/>
      <c r="Q312" s="153"/>
      <c r="R312" s="153"/>
    </row>
    <row r="313" spans="4:18" ht="12.75">
      <c r="D313" s="153">
        <f t="shared" si="6"/>
        <v>309</v>
      </c>
      <c r="E313" s="155">
        <f>BILINTERP(SailGribPolarFile!$A$1:$R$25,E$3,360-$D313)</f>
        <v>3.642857142857143</v>
      </c>
      <c r="F313" s="155">
        <f>BILINTERP(SailGribPolarFile!$A$1:$R$25,F$3,360-$D313)</f>
        <v>5.128571428571429</v>
      </c>
      <c r="G313" s="155">
        <f>BILINTERP(SailGribPolarFile!$A$1:$R$25,G$3,360-$D313)</f>
        <v>6.042857142857143</v>
      </c>
      <c r="H313" s="155">
        <f>BILINTERP(SailGribPolarFile!$A$1:$R$25,H$3,360-$D313)</f>
        <v>6.442857142857143</v>
      </c>
      <c r="I313" s="155">
        <f>BILINTERP(SailGribPolarFile!$A$1:$R$25,I$3,360-$D313)</f>
        <v>6.571428571428571</v>
      </c>
      <c r="J313" s="155">
        <f>BILINTERP(SailGribPolarFile!$A$1:$R$25,J$3,360-$D313)</f>
        <v>6.757142857142857</v>
      </c>
      <c r="K313" s="155">
        <f>BILINTERP(SailGribPolarFile!$A$1:$R$25,K$3,360-$D313)</f>
        <v>6.857142857142858</v>
      </c>
      <c r="L313" s="155">
        <f>BILINTERP(SailGribPolarFile!$A$1:$R$25,L$3,360-$D313)</f>
        <v>6.957142857142857</v>
      </c>
      <c r="M313" s="155">
        <f>BILINTERP(SailGribPolarFile!$A$1:$R$25,M$3,360-$D313)</f>
        <v>7.057142857142857</v>
      </c>
      <c r="N313" s="155">
        <f>BILINTERP(SailGribPolarFile!$A$1:$R$25,N$3,360-$D313)</f>
        <v>7.057142857142857</v>
      </c>
      <c r="O313" s="155">
        <f>BILINTERP(SailGribPolarFile!$A$1:$R$25,O$3,360-$D313)</f>
        <v>7.042857142857143</v>
      </c>
      <c r="P313" s="153"/>
      <c r="Q313" s="153"/>
      <c r="R313" s="153"/>
    </row>
    <row r="314" spans="4:18" ht="12.75">
      <c r="D314" s="153">
        <f t="shared" si="6"/>
        <v>310</v>
      </c>
      <c r="E314" s="155">
        <f>BILINTERP(SailGribPolarFile!$A$1:$R$25,E$3,360-$D314)</f>
        <v>3.585714285714286</v>
      </c>
      <c r="F314" s="155">
        <f>BILINTERP(SailGribPolarFile!$A$1:$R$25,F$3,360-$D314)</f>
        <v>5.057142857142857</v>
      </c>
      <c r="G314" s="155">
        <f>BILINTERP(SailGribPolarFile!$A$1:$R$25,G$3,360-$D314)</f>
        <v>5.985714285714286</v>
      </c>
      <c r="H314" s="155">
        <f>BILINTERP(SailGribPolarFile!$A$1:$R$25,H$3,360-$D314)</f>
        <v>6.385714285714285</v>
      </c>
      <c r="I314" s="155">
        <f>BILINTERP(SailGribPolarFile!$A$1:$R$25,I$3,360-$D314)</f>
        <v>6.542857142857143</v>
      </c>
      <c r="J314" s="155">
        <f>BILINTERP(SailGribPolarFile!$A$1:$R$25,J$3,360-$D314)</f>
        <v>6.714285714285714</v>
      </c>
      <c r="K314" s="155">
        <f>BILINTERP(SailGribPolarFile!$A$1:$R$25,K$3,360-$D314)</f>
        <v>6.814285714285714</v>
      </c>
      <c r="L314" s="155">
        <f>BILINTERP(SailGribPolarFile!$A$1:$R$25,L$3,360-$D314)</f>
        <v>6.914285714285715</v>
      </c>
      <c r="M314" s="155">
        <f>BILINTERP(SailGribPolarFile!$A$1:$R$25,M$3,360-$D314)</f>
        <v>7.014285714285714</v>
      </c>
      <c r="N314" s="155">
        <f>BILINTERP(SailGribPolarFile!$A$1:$R$25,N$3,360-$D314)</f>
        <v>7.014285714285714</v>
      </c>
      <c r="O314" s="155">
        <f>BILINTERP(SailGribPolarFile!$A$1:$R$25,O$3,360-$D314)</f>
        <v>6.985714285714286</v>
      </c>
      <c r="P314" s="153"/>
      <c r="Q314" s="153"/>
      <c r="R314" s="153"/>
    </row>
    <row r="315" spans="4:18" ht="12.75">
      <c r="D315" s="153">
        <f t="shared" si="6"/>
        <v>311</v>
      </c>
      <c r="E315" s="155">
        <f>BILINTERP(SailGribPolarFile!$A$1:$R$25,E$3,360-$D315)</f>
        <v>3.5285714285714285</v>
      </c>
      <c r="F315" s="155">
        <f>BILINTERP(SailGribPolarFile!$A$1:$R$25,F$3,360-$D315)</f>
        <v>4.985714285714286</v>
      </c>
      <c r="G315" s="155">
        <f>BILINTERP(SailGribPolarFile!$A$1:$R$25,G$3,360-$D315)</f>
        <v>5.928571428571429</v>
      </c>
      <c r="H315" s="155">
        <f>BILINTERP(SailGribPolarFile!$A$1:$R$25,H$3,360-$D315)</f>
        <v>6.328571428571428</v>
      </c>
      <c r="I315" s="155">
        <f>BILINTERP(SailGribPolarFile!$A$1:$R$25,I$3,360-$D315)</f>
        <v>6.514285714285714</v>
      </c>
      <c r="J315" s="155">
        <f>BILINTERP(SailGribPolarFile!$A$1:$R$25,J$3,360-$D315)</f>
        <v>6.671428571428572</v>
      </c>
      <c r="K315" s="155">
        <f>BILINTERP(SailGribPolarFile!$A$1:$R$25,K$3,360-$D315)</f>
        <v>6.771428571428571</v>
      </c>
      <c r="L315" s="155">
        <f>BILINTERP(SailGribPolarFile!$A$1:$R$25,L$3,360-$D315)</f>
        <v>6.871428571428572</v>
      </c>
      <c r="M315" s="155">
        <f>BILINTERP(SailGribPolarFile!$A$1:$R$25,M$3,360-$D315)</f>
        <v>6.9714285714285715</v>
      </c>
      <c r="N315" s="155">
        <f>BILINTERP(SailGribPolarFile!$A$1:$R$25,N$3,360-$D315)</f>
        <v>6.9714285714285715</v>
      </c>
      <c r="O315" s="155">
        <f>BILINTERP(SailGribPolarFile!$A$1:$R$25,O$3,360-$D315)</f>
        <v>6.928571428571429</v>
      </c>
      <c r="P315" s="153"/>
      <c r="Q315" s="153"/>
      <c r="R315" s="153"/>
    </row>
    <row r="316" spans="4:18" ht="12.75">
      <c r="D316" s="153">
        <f t="shared" si="6"/>
        <v>312</v>
      </c>
      <c r="E316" s="155">
        <f>BILINTERP(SailGribPolarFile!$A$1:$R$25,E$3,360-$D316)</f>
        <v>3.4714285714285715</v>
      </c>
      <c r="F316" s="155">
        <f>BILINTERP(SailGribPolarFile!$A$1:$R$25,F$3,360-$D316)</f>
        <v>4.914285714285715</v>
      </c>
      <c r="G316" s="155">
        <f>BILINTERP(SailGribPolarFile!$A$1:$R$25,G$3,360-$D316)</f>
        <v>5.871428571428571</v>
      </c>
      <c r="H316" s="155">
        <f>BILINTERP(SailGribPolarFile!$A$1:$R$25,H$3,360-$D316)</f>
        <v>6.271428571428571</v>
      </c>
      <c r="I316" s="155">
        <f>BILINTERP(SailGribPolarFile!$A$1:$R$25,I$3,360-$D316)</f>
        <v>6.485714285714286</v>
      </c>
      <c r="J316" s="155">
        <f>BILINTERP(SailGribPolarFile!$A$1:$R$25,J$3,360-$D316)</f>
        <v>6.628571428571428</v>
      </c>
      <c r="K316" s="155">
        <f>BILINTERP(SailGribPolarFile!$A$1:$R$25,K$3,360-$D316)</f>
        <v>6.728571428571429</v>
      </c>
      <c r="L316" s="155">
        <f>BILINTERP(SailGribPolarFile!$A$1:$R$25,L$3,360-$D316)</f>
        <v>6.828571428571428</v>
      </c>
      <c r="M316" s="155">
        <f>BILINTERP(SailGribPolarFile!$A$1:$R$25,M$3,360-$D316)</f>
        <v>6.928571428571428</v>
      </c>
      <c r="N316" s="155">
        <f>BILINTERP(SailGribPolarFile!$A$1:$R$25,N$3,360-$D316)</f>
        <v>6.928571428571428</v>
      </c>
      <c r="O316" s="155">
        <f>BILINTERP(SailGribPolarFile!$A$1:$R$25,O$3,360-$D316)</f>
        <v>6.871428571428571</v>
      </c>
      <c r="P316" s="153"/>
      <c r="Q316" s="153"/>
      <c r="R316" s="153"/>
    </row>
    <row r="317" spans="4:18" ht="12.75">
      <c r="D317" s="153">
        <f t="shared" si="6"/>
        <v>313</v>
      </c>
      <c r="E317" s="155">
        <f>BILINTERP(SailGribPolarFile!$A$1:$R$25,E$3,360-$D317)</f>
        <v>3.414285714285714</v>
      </c>
      <c r="F317" s="155">
        <f>BILINTERP(SailGribPolarFile!$A$1:$R$25,F$3,360-$D317)</f>
        <v>4.842857142857143</v>
      </c>
      <c r="G317" s="155">
        <f>BILINTERP(SailGribPolarFile!$A$1:$R$25,G$3,360-$D317)</f>
        <v>5.814285714285714</v>
      </c>
      <c r="H317" s="155">
        <f>BILINTERP(SailGribPolarFile!$A$1:$R$25,H$3,360-$D317)</f>
        <v>6.214285714285714</v>
      </c>
      <c r="I317" s="155">
        <f>BILINTERP(SailGribPolarFile!$A$1:$R$25,I$3,360-$D317)</f>
        <v>6.457142857142857</v>
      </c>
      <c r="J317" s="155">
        <f>BILINTERP(SailGribPolarFile!$A$1:$R$25,J$3,360-$D317)</f>
        <v>6.585714285714285</v>
      </c>
      <c r="K317" s="155">
        <f>BILINTERP(SailGribPolarFile!$A$1:$R$25,K$3,360-$D317)</f>
        <v>6.685714285714286</v>
      </c>
      <c r="L317" s="155">
        <f>BILINTERP(SailGribPolarFile!$A$1:$R$25,L$3,360-$D317)</f>
        <v>6.785714285714286</v>
      </c>
      <c r="M317" s="155">
        <f>BILINTERP(SailGribPolarFile!$A$1:$R$25,M$3,360-$D317)</f>
        <v>6.885714285714285</v>
      </c>
      <c r="N317" s="155">
        <f>BILINTERP(SailGribPolarFile!$A$1:$R$25,N$3,360-$D317)</f>
        <v>6.885714285714285</v>
      </c>
      <c r="O317" s="155">
        <f>BILINTERP(SailGribPolarFile!$A$1:$R$25,O$3,360-$D317)</f>
        <v>6.814285714285714</v>
      </c>
      <c r="P317" s="153"/>
      <c r="Q317" s="153"/>
      <c r="R317" s="153"/>
    </row>
    <row r="318" spans="4:18" ht="12.75">
      <c r="D318" s="153">
        <f t="shared" si="6"/>
        <v>314</v>
      </c>
      <c r="E318" s="155">
        <f>BILINTERP(SailGribPolarFile!$A$1:$R$25,E$3,360-$D318)</f>
        <v>3.357142857142857</v>
      </c>
      <c r="F318" s="155">
        <f>BILINTERP(SailGribPolarFile!$A$1:$R$25,F$3,360-$D318)</f>
        <v>4.771428571428571</v>
      </c>
      <c r="G318" s="155">
        <f>BILINTERP(SailGribPolarFile!$A$1:$R$25,G$3,360-$D318)</f>
        <v>5.757142857142857</v>
      </c>
      <c r="H318" s="155">
        <f>BILINTERP(SailGribPolarFile!$A$1:$R$25,H$3,360-$D318)</f>
        <v>6.157142857142857</v>
      </c>
      <c r="I318" s="155">
        <f>BILINTERP(SailGribPolarFile!$A$1:$R$25,I$3,360-$D318)</f>
        <v>6.428571428571429</v>
      </c>
      <c r="J318" s="155">
        <f>BILINTERP(SailGribPolarFile!$A$1:$R$25,J$3,360-$D318)</f>
        <v>6.542857142857143</v>
      </c>
      <c r="K318" s="155">
        <f>BILINTERP(SailGribPolarFile!$A$1:$R$25,K$3,360-$D318)</f>
        <v>6.642857142857142</v>
      </c>
      <c r="L318" s="155">
        <f>BILINTERP(SailGribPolarFile!$A$1:$R$25,L$3,360-$D318)</f>
        <v>6.742857142857143</v>
      </c>
      <c r="M318" s="155">
        <f>BILINTERP(SailGribPolarFile!$A$1:$R$25,M$3,360-$D318)</f>
        <v>6.8428571428571425</v>
      </c>
      <c r="N318" s="155">
        <f>BILINTERP(SailGribPolarFile!$A$1:$R$25,N$3,360-$D318)</f>
        <v>6.8428571428571425</v>
      </c>
      <c r="O318" s="155">
        <f>BILINTERP(SailGribPolarFile!$A$1:$R$25,O$3,360-$D318)</f>
        <v>6.757142857142857</v>
      </c>
      <c r="P318" s="153"/>
      <c r="Q318" s="153"/>
      <c r="R318" s="153"/>
    </row>
    <row r="319" spans="4:18" ht="12.75">
      <c r="D319" s="153">
        <f t="shared" si="6"/>
        <v>315</v>
      </c>
      <c r="E319" s="155">
        <f>BILINTERP(SailGribPolarFile!$A$1:$R$25,E$3,360-$D319)</f>
        <v>3.3</v>
      </c>
      <c r="F319" s="155">
        <f>BILINTERP(SailGribPolarFile!$A$1:$R$25,F$3,360-$D319)</f>
        <v>4.7</v>
      </c>
      <c r="G319" s="155">
        <f>BILINTERP(SailGribPolarFile!$A$1:$R$25,G$3,360-$D319)</f>
        <v>5.7</v>
      </c>
      <c r="H319" s="155">
        <f>BILINTERP(SailGribPolarFile!$A$1:$R$25,H$3,360-$D319)</f>
        <v>6.1</v>
      </c>
      <c r="I319" s="155">
        <f>BILINTERP(SailGribPolarFile!$A$1:$R$25,I$3,360-$D319)</f>
        <v>6.4</v>
      </c>
      <c r="J319" s="155">
        <f>BILINTERP(SailGribPolarFile!$A$1:$R$25,J$3,360-$D319)</f>
        <v>6.5</v>
      </c>
      <c r="K319" s="155">
        <f>BILINTERP(SailGribPolarFile!$A$1:$R$25,K$3,360-$D319)</f>
        <v>6.6</v>
      </c>
      <c r="L319" s="155">
        <f>BILINTERP(SailGribPolarFile!$A$1:$R$25,L$3,360-$D319)</f>
        <v>6.7</v>
      </c>
      <c r="M319" s="155">
        <f>BILINTERP(SailGribPolarFile!$A$1:$R$25,M$3,360-$D319)</f>
        <v>6.8</v>
      </c>
      <c r="N319" s="155">
        <f>BILINTERP(SailGribPolarFile!$A$1:$R$25,N$3,360-$D319)</f>
        <v>6.8</v>
      </c>
      <c r="O319" s="155">
        <f>BILINTERP(SailGribPolarFile!$A$1:$R$25,O$3,360-$D319)</f>
        <v>6.7</v>
      </c>
      <c r="P319" s="153"/>
      <c r="Q319" s="153"/>
      <c r="R319" s="153"/>
    </row>
    <row r="320" spans="4:18" ht="12.75">
      <c r="D320" s="153">
        <f t="shared" si="6"/>
        <v>316</v>
      </c>
      <c r="E320" s="155">
        <f>BILINTERP(SailGribPolarFile!$A$1:$R$25,E$3,360-$D320)</f>
        <v>3.2399999999999998</v>
      </c>
      <c r="F320" s="155">
        <f>BILINTERP(SailGribPolarFile!$A$1:$R$25,F$3,360-$D320)</f>
        <v>4.62</v>
      </c>
      <c r="G320" s="155">
        <f>BILINTERP(SailGribPolarFile!$A$1:$R$25,G$3,360-$D320)</f>
        <v>5.6000000000000005</v>
      </c>
      <c r="H320" s="155">
        <f>BILINTERP(SailGribPolarFile!$A$1:$R$25,H$3,360-$D320)</f>
        <v>6.04</v>
      </c>
      <c r="I320" s="155">
        <f>BILINTERP(SailGribPolarFile!$A$1:$R$25,I$3,360-$D320)</f>
        <v>6.34</v>
      </c>
      <c r="J320" s="155">
        <f>BILINTERP(SailGribPolarFile!$A$1:$R$25,J$3,360-$D320)</f>
        <v>6.44</v>
      </c>
      <c r="K320" s="155">
        <f>BILINTERP(SailGribPolarFile!$A$1:$R$25,K$3,360-$D320)</f>
        <v>6.54</v>
      </c>
      <c r="L320" s="155">
        <f>BILINTERP(SailGribPolarFile!$A$1:$R$25,L$3,360-$D320)</f>
        <v>6.66</v>
      </c>
      <c r="M320" s="155">
        <f>BILINTERP(SailGribPolarFile!$A$1:$R$25,M$3,360-$D320)</f>
        <v>6.74</v>
      </c>
      <c r="N320" s="155">
        <f>BILINTERP(SailGribPolarFile!$A$1:$R$25,N$3,360-$D320)</f>
        <v>6.74</v>
      </c>
      <c r="O320" s="155">
        <f>BILINTERP(SailGribPolarFile!$A$1:$R$25,O$3,360-$D320)</f>
        <v>6.62</v>
      </c>
      <c r="P320" s="153"/>
      <c r="Q320" s="153"/>
      <c r="R320" s="153"/>
    </row>
    <row r="321" spans="4:18" ht="12.75">
      <c r="D321" s="153">
        <f t="shared" si="6"/>
        <v>317</v>
      </c>
      <c r="E321" s="155">
        <f>BILINTERP(SailGribPolarFile!$A$1:$R$25,E$3,360-$D321)</f>
        <v>3.1799999999999997</v>
      </c>
      <c r="F321" s="155">
        <f>BILINTERP(SailGribPolarFile!$A$1:$R$25,F$3,360-$D321)</f>
        <v>4.54</v>
      </c>
      <c r="G321" s="155">
        <f>BILINTERP(SailGribPolarFile!$A$1:$R$25,G$3,360-$D321)</f>
        <v>5.5</v>
      </c>
      <c r="H321" s="155">
        <f>BILINTERP(SailGribPolarFile!$A$1:$R$25,H$3,360-$D321)</f>
        <v>5.9799999999999995</v>
      </c>
      <c r="I321" s="155">
        <f>BILINTERP(SailGribPolarFile!$A$1:$R$25,I$3,360-$D321)</f>
        <v>6.28</v>
      </c>
      <c r="J321" s="155">
        <f>BILINTERP(SailGribPolarFile!$A$1:$R$25,J$3,360-$D321)</f>
        <v>6.38</v>
      </c>
      <c r="K321" s="155">
        <f>BILINTERP(SailGribPolarFile!$A$1:$R$25,K$3,360-$D321)</f>
        <v>6.4799999999999995</v>
      </c>
      <c r="L321" s="155">
        <f>BILINTERP(SailGribPolarFile!$A$1:$R$25,L$3,360-$D321)</f>
        <v>6.62</v>
      </c>
      <c r="M321" s="155">
        <f>BILINTERP(SailGribPolarFile!$A$1:$R$25,M$3,360-$D321)</f>
        <v>6.68</v>
      </c>
      <c r="N321" s="155">
        <f>BILINTERP(SailGribPolarFile!$A$1:$R$25,N$3,360-$D321)</f>
        <v>6.68</v>
      </c>
      <c r="O321" s="155">
        <f>BILINTERP(SailGribPolarFile!$A$1:$R$25,O$3,360-$D321)</f>
        <v>6.54</v>
      </c>
      <c r="P321" s="153"/>
      <c r="Q321" s="153"/>
      <c r="R321" s="153"/>
    </row>
    <row r="322" spans="4:18" ht="12.75">
      <c r="D322" s="153">
        <f t="shared" si="6"/>
        <v>318</v>
      </c>
      <c r="E322" s="155">
        <f>BILINTERP(SailGribPolarFile!$A$1:$R$25,E$3,360-$D322)</f>
        <v>3.12</v>
      </c>
      <c r="F322" s="155">
        <f>BILINTERP(SailGribPolarFile!$A$1:$R$25,F$3,360-$D322)</f>
        <v>4.46</v>
      </c>
      <c r="G322" s="155">
        <f>BILINTERP(SailGribPolarFile!$A$1:$R$25,G$3,360-$D322)</f>
        <v>5.4</v>
      </c>
      <c r="H322" s="155">
        <f>BILINTERP(SailGribPolarFile!$A$1:$R$25,H$3,360-$D322)</f>
        <v>5.92</v>
      </c>
      <c r="I322" s="155">
        <f>BILINTERP(SailGribPolarFile!$A$1:$R$25,I$3,360-$D322)</f>
        <v>6.22</v>
      </c>
      <c r="J322" s="155">
        <f>BILINTERP(SailGribPolarFile!$A$1:$R$25,J$3,360-$D322)</f>
        <v>6.32</v>
      </c>
      <c r="K322" s="155">
        <f>BILINTERP(SailGribPolarFile!$A$1:$R$25,K$3,360-$D322)</f>
        <v>6.42</v>
      </c>
      <c r="L322" s="155">
        <f>BILINTERP(SailGribPolarFile!$A$1:$R$25,L$3,360-$D322)</f>
        <v>6.58</v>
      </c>
      <c r="M322" s="155">
        <f>BILINTERP(SailGribPolarFile!$A$1:$R$25,M$3,360-$D322)</f>
        <v>6.62</v>
      </c>
      <c r="N322" s="155">
        <f>BILINTERP(SailGribPolarFile!$A$1:$R$25,N$3,360-$D322)</f>
        <v>6.62</v>
      </c>
      <c r="O322" s="155">
        <f>BILINTERP(SailGribPolarFile!$A$1:$R$25,O$3,360-$D322)</f>
        <v>6.46</v>
      </c>
      <c r="P322" s="153"/>
      <c r="Q322" s="153"/>
      <c r="R322" s="153"/>
    </row>
    <row r="323" spans="4:18" ht="12.75">
      <c r="D323" s="153">
        <f t="shared" si="6"/>
        <v>319</v>
      </c>
      <c r="E323" s="155">
        <f>BILINTERP(SailGribPolarFile!$A$1:$R$25,E$3,360-$D323)</f>
        <v>3.06</v>
      </c>
      <c r="F323" s="155">
        <f>BILINTERP(SailGribPolarFile!$A$1:$R$25,F$3,360-$D323)</f>
        <v>4.38</v>
      </c>
      <c r="G323" s="155">
        <f>BILINTERP(SailGribPolarFile!$A$1:$R$25,G$3,360-$D323)</f>
        <v>5.3</v>
      </c>
      <c r="H323" s="155">
        <f>BILINTERP(SailGribPolarFile!$A$1:$R$25,H$3,360-$D323)</f>
        <v>5.859999999999999</v>
      </c>
      <c r="I323" s="155">
        <f>BILINTERP(SailGribPolarFile!$A$1:$R$25,I$3,360-$D323)</f>
        <v>6.16</v>
      </c>
      <c r="J323" s="155">
        <f>BILINTERP(SailGribPolarFile!$A$1:$R$25,J$3,360-$D323)</f>
        <v>6.26</v>
      </c>
      <c r="K323" s="155">
        <f>BILINTERP(SailGribPolarFile!$A$1:$R$25,K$3,360-$D323)</f>
        <v>6.359999999999999</v>
      </c>
      <c r="L323" s="155">
        <f>BILINTERP(SailGribPolarFile!$A$1:$R$25,L$3,360-$D323)</f>
        <v>6.54</v>
      </c>
      <c r="M323" s="155">
        <f>BILINTERP(SailGribPolarFile!$A$1:$R$25,M$3,360-$D323)</f>
        <v>6.56</v>
      </c>
      <c r="N323" s="155">
        <f>BILINTERP(SailGribPolarFile!$A$1:$R$25,N$3,360-$D323)</f>
        <v>6.56</v>
      </c>
      <c r="O323" s="155">
        <f>BILINTERP(SailGribPolarFile!$A$1:$R$25,O$3,360-$D323)</f>
        <v>6.38</v>
      </c>
      <c r="P323" s="153"/>
      <c r="Q323" s="153"/>
      <c r="R323" s="153"/>
    </row>
    <row r="324" spans="4:18" ht="12.75">
      <c r="D324" s="153">
        <f t="shared" si="6"/>
        <v>320</v>
      </c>
      <c r="E324" s="155">
        <f>BILINTERP(SailGribPolarFile!$A$1:$R$25,E$3,360-$D324)</f>
        <v>3</v>
      </c>
      <c r="F324" s="155">
        <f>BILINTERP(SailGribPolarFile!$A$1:$R$25,F$3,360-$D324)</f>
        <v>4.3</v>
      </c>
      <c r="G324" s="155">
        <f>BILINTERP(SailGribPolarFile!$A$1:$R$25,G$3,360-$D324)</f>
        <v>5.2</v>
      </c>
      <c r="H324" s="155">
        <f>BILINTERP(SailGribPolarFile!$A$1:$R$25,H$3,360-$D324)</f>
        <v>5.8</v>
      </c>
      <c r="I324" s="155">
        <f>BILINTERP(SailGribPolarFile!$A$1:$R$25,I$3,360-$D324)</f>
        <v>6.1</v>
      </c>
      <c r="J324" s="155">
        <f>BILINTERP(SailGribPolarFile!$A$1:$R$25,J$3,360-$D324)</f>
        <v>6.2</v>
      </c>
      <c r="K324" s="155">
        <f>BILINTERP(SailGribPolarFile!$A$1:$R$25,K$3,360-$D324)</f>
        <v>6.3</v>
      </c>
      <c r="L324" s="155">
        <f>BILINTERP(SailGribPolarFile!$A$1:$R$25,L$3,360-$D324)</f>
        <v>6.5</v>
      </c>
      <c r="M324" s="155">
        <f>BILINTERP(SailGribPolarFile!$A$1:$R$25,M$3,360-$D324)</f>
        <v>6.5</v>
      </c>
      <c r="N324" s="155">
        <f>BILINTERP(SailGribPolarFile!$A$1:$R$25,N$3,360-$D324)</f>
        <v>6.5</v>
      </c>
      <c r="O324" s="155">
        <f>BILINTERP(SailGribPolarFile!$A$1:$R$25,O$3,360-$D324)</f>
        <v>6.3</v>
      </c>
      <c r="P324" s="153"/>
      <c r="Q324" s="153"/>
      <c r="R324" s="153"/>
    </row>
    <row r="325" spans="4:18" ht="12.75">
      <c r="D325" s="153">
        <f t="shared" si="6"/>
        <v>321</v>
      </c>
      <c r="E325" s="155">
        <f>BILINTERP(SailGribPolarFile!$A$1:$R$25,E$3,360-$D325)</f>
        <v>2.9</v>
      </c>
      <c r="F325" s="155">
        <f>BILINTERP(SailGribPolarFile!$A$1:$R$25,F$3,360-$D325)</f>
        <v>4.2</v>
      </c>
      <c r="G325" s="155">
        <f>BILINTERP(SailGribPolarFile!$A$1:$R$25,G$3,360-$D325)</f>
        <v>5.1</v>
      </c>
      <c r="H325" s="155">
        <f>BILINTERP(SailGribPolarFile!$A$1:$R$25,H$3,360-$D325)</f>
        <v>5.7</v>
      </c>
      <c r="I325" s="155">
        <f>BILINTERP(SailGribPolarFile!$A$1:$R$25,I$3,360-$D325)</f>
        <v>6</v>
      </c>
      <c r="J325" s="155">
        <f>BILINTERP(SailGribPolarFile!$A$1:$R$25,J$3,360-$D325)</f>
        <v>6.125</v>
      </c>
      <c r="K325" s="155">
        <f>BILINTERP(SailGribPolarFile!$A$1:$R$25,K$3,360-$D325)</f>
        <v>6.225</v>
      </c>
      <c r="L325" s="155">
        <f>BILINTERP(SailGribPolarFile!$A$1:$R$25,L$3,360-$D325)</f>
        <v>6.425</v>
      </c>
      <c r="M325" s="155">
        <f>BILINTERP(SailGribPolarFile!$A$1:$R$25,M$3,360-$D325)</f>
        <v>6.425</v>
      </c>
      <c r="N325" s="155">
        <f>BILINTERP(SailGribPolarFile!$A$1:$R$25,N$3,360-$D325)</f>
        <v>6.4</v>
      </c>
      <c r="O325" s="155">
        <f>BILINTERP(SailGribPolarFile!$A$1:$R$25,O$3,360-$D325)</f>
        <v>6.175</v>
      </c>
      <c r="P325" s="153"/>
      <c r="Q325" s="153"/>
      <c r="R325" s="153"/>
    </row>
    <row r="326" spans="4:18" ht="12.75">
      <c r="D326" s="153">
        <f aca="true" t="shared" si="7" ref="D326:D364">D325+1</f>
        <v>322</v>
      </c>
      <c r="E326" s="155">
        <f>BILINTERP(SailGribPolarFile!$A$1:$R$25,E$3,360-$D326)</f>
        <v>2.8</v>
      </c>
      <c r="F326" s="155">
        <f>BILINTERP(SailGribPolarFile!$A$1:$R$25,F$3,360-$D326)</f>
        <v>4.1</v>
      </c>
      <c r="G326" s="155">
        <f>BILINTERP(SailGribPolarFile!$A$1:$R$25,G$3,360-$D326)</f>
        <v>5</v>
      </c>
      <c r="H326" s="155">
        <f>BILINTERP(SailGribPolarFile!$A$1:$R$25,H$3,360-$D326)</f>
        <v>5.6</v>
      </c>
      <c r="I326" s="155">
        <f>BILINTERP(SailGribPolarFile!$A$1:$R$25,I$3,360-$D326)</f>
        <v>5.9</v>
      </c>
      <c r="J326" s="155">
        <f>BILINTERP(SailGribPolarFile!$A$1:$R$25,J$3,360-$D326)</f>
        <v>6.050000000000001</v>
      </c>
      <c r="K326" s="155">
        <f>BILINTERP(SailGribPolarFile!$A$1:$R$25,K$3,360-$D326)</f>
        <v>6.15</v>
      </c>
      <c r="L326" s="155">
        <f>BILINTERP(SailGribPolarFile!$A$1:$R$25,L$3,360-$D326)</f>
        <v>6.35</v>
      </c>
      <c r="M326" s="155">
        <f>BILINTERP(SailGribPolarFile!$A$1:$R$25,M$3,360-$D326)</f>
        <v>6.35</v>
      </c>
      <c r="N326" s="155">
        <f>BILINTERP(SailGribPolarFile!$A$1:$R$25,N$3,360-$D326)</f>
        <v>6.3</v>
      </c>
      <c r="O326" s="155">
        <f>BILINTERP(SailGribPolarFile!$A$1:$R$25,O$3,360-$D326)</f>
        <v>6.05</v>
      </c>
      <c r="P326" s="153"/>
      <c r="Q326" s="153"/>
      <c r="R326" s="153"/>
    </row>
    <row r="327" spans="4:18" ht="12.75">
      <c r="D327" s="153">
        <f t="shared" si="7"/>
        <v>323</v>
      </c>
      <c r="E327" s="155">
        <f>BILINTERP(SailGribPolarFile!$A$1:$R$25,E$3,360-$D327)</f>
        <v>2.7</v>
      </c>
      <c r="F327" s="155">
        <f>BILINTERP(SailGribPolarFile!$A$1:$R$25,F$3,360-$D327)</f>
        <v>4</v>
      </c>
      <c r="G327" s="155">
        <f>BILINTERP(SailGribPolarFile!$A$1:$R$25,G$3,360-$D327)</f>
        <v>4.9</v>
      </c>
      <c r="H327" s="155">
        <f>BILINTERP(SailGribPolarFile!$A$1:$R$25,H$3,360-$D327)</f>
        <v>5.5</v>
      </c>
      <c r="I327" s="155">
        <f>BILINTERP(SailGribPolarFile!$A$1:$R$25,I$3,360-$D327)</f>
        <v>5.8</v>
      </c>
      <c r="J327" s="155">
        <f>BILINTERP(SailGribPolarFile!$A$1:$R$25,J$3,360-$D327)</f>
        <v>5.9750000000000005</v>
      </c>
      <c r="K327" s="155">
        <f>BILINTERP(SailGribPolarFile!$A$1:$R$25,K$3,360-$D327)</f>
        <v>6.075</v>
      </c>
      <c r="L327" s="155">
        <f>BILINTERP(SailGribPolarFile!$A$1:$R$25,L$3,360-$D327)</f>
        <v>6.275</v>
      </c>
      <c r="M327" s="155">
        <f>BILINTERP(SailGribPolarFile!$A$1:$R$25,M$3,360-$D327)</f>
        <v>6.275</v>
      </c>
      <c r="N327" s="155">
        <f>BILINTERP(SailGribPolarFile!$A$1:$R$25,N$3,360-$D327)</f>
        <v>6.199999999999999</v>
      </c>
      <c r="O327" s="155">
        <f>BILINTERP(SailGribPolarFile!$A$1:$R$25,O$3,360-$D327)</f>
        <v>5.925</v>
      </c>
      <c r="P327" s="153"/>
      <c r="Q327" s="153"/>
      <c r="R327" s="153"/>
    </row>
    <row r="328" spans="4:18" ht="12.75">
      <c r="D328" s="153">
        <f t="shared" si="7"/>
        <v>324</v>
      </c>
      <c r="E328" s="155">
        <f>BILINTERP(SailGribPolarFile!$A$1:$R$25,E$3,360-$D328)</f>
        <v>2.6</v>
      </c>
      <c r="F328" s="155">
        <f>BILINTERP(SailGribPolarFile!$A$1:$R$25,F$3,360-$D328)</f>
        <v>3.9</v>
      </c>
      <c r="G328" s="155">
        <f>BILINTERP(SailGribPolarFile!$A$1:$R$25,G$3,360-$D328)</f>
        <v>4.8</v>
      </c>
      <c r="H328" s="155">
        <f>BILINTERP(SailGribPolarFile!$A$1:$R$25,H$3,360-$D328)</f>
        <v>5.4</v>
      </c>
      <c r="I328" s="155">
        <f>BILINTERP(SailGribPolarFile!$A$1:$R$25,I$3,360-$D328)</f>
        <v>5.7</v>
      </c>
      <c r="J328" s="155">
        <f>BILINTERP(SailGribPolarFile!$A$1:$R$25,J$3,360-$D328)</f>
        <v>5.9</v>
      </c>
      <c r="K328" s="155">
        <f>BILINTERP(SailGribPolarFile!$A$1:$R$25,K$3,360-$D328)</f>
        <v>6</v>
      </c>
      <c r="L328" s="155">
        <f>BILINTERP(SailGribPolarFile!$A$1:$R$25,L$3,360-$D328)</f>
        <v>6.2</v>
      </c>
      <c r="M328" s="155">
        <f>BILINTERP(SailGribPolarFile!$A$1:$R$25,M$3,360-$D328)</f>
        <v>6.2</v>
      </c>
      <c r="N328" s="155">
        <f>BILINTERP(SailGribPolarFile!$A$1:$R$25,N$3,360-$D328)</f>
        <v>6.1</v>
      </c>
      <c r="O328" s="155">
        <f>BILINTERP(SailGribPolarFile!$A$1:$R$25,O$3,360-$D328)</f>
        <v>5.8</v>
      </c>
      <c r="P328" s="153"/>
      <c r="Q328" s="153"/>
      <c r="R328" s="153"/>
    </row>
    <row r="329" spans="4:18" ht="12.75">
      <c r="D329" s="153">
        <f t="shared" si="7"/>
        <v>325</v>
      </c>
      <c r="E329" s="155">
        <f>BILINTERP(SailGribPolarFile!$A$1:$R$25,E$3,360-$D329)</f>
        <v>2.5</v>
      </c>
      <c r="F329" s="155">
        <f>BILINTERP(SailGribPolarFile!$A$1:$R$25,F$3,360-$D329)</f>
        <v>3.75</v>
      </c>
      <c r="G329" s="155">
        <f>BILINTERP(SailGribPolarFile!$A$1:$R$25,G$3,360-$D329)</f>
        <v>4.65</v>
      </c>
      <c r="H329" s="155">
        <f>BILINTERP(SailGribPolarFile!$A$1:$R$25,H$3,360-$D329)</f>
        <v>5.275</v>
      </c>
      <c r="I329" s="155">
        <f>BILINTERP(SailGribPolarFile!$A$1:$R$25,I$3,360-$D329)</f>
        <v>5.575</v>
      </c>
      <c r="J329" s="155">
        <f>BILINTERP(SailGribPolarFile!$A$1:$R$25,J$3,360-$D329)</f>
        <v>5.800000000000001</v>
      </c>
      <c r="K329" s="155">
        <f>BILINTERP(SailGribPolarFile!$A$1:$R$25,K$3,360-$D329)</f>
        <v>5.9</v>
      </c>
      <c r="L329" s="155">
        <f>BILINTERP(SailGribPolarFile!$A$1:$R$25,L$3,360-$D329)</f>
        <v>6.075</v>
      </c>
      <c r="M329" s="155">
        <f>BILINTERP(SailGribPolarFile!$A$1:$R$25,M$3,360-$D329)</f>
        <v>6.075</v>
      </c>
      <c r="N329" s="155">
        <f>BILINTERP(SailGribPolarFile!$A$1:$R$25,N$3,360-$D329)</f>
        <v>5.925</v>
      </c>
      <c r="O329" s="155">
        <f>BILINTERP(SailGribPolarFile!$A$1:$R$25,O$3,360-$D329)</f>
        <v>5.425</v>
      </c>
      <c r="P329" s="153"/>
      <c r="Q329" s="153"/>
      <c r="R329" s="153"/>
    </row>
    <row r="330" spans="4:18" ht="12.75">
      <c r="D330" s="153">
        <f t="shared" si="7"/>
        <v>326</v>
      </c>
      <c r="E330" s="155">
        <f>BILINTERP(SailGribPolarFile!$A$1:$R$25,E$3,360-$D330)</f>
        <v>2.4000000000000004</v>
      </c>
      <c r="F330" s="155">
        <f>BILINTERP(SailGribPolarFile!$A$1:$R$25,F$3,360-$D330)</f>
        <v>3.5999999999999996</v>
      </c>
      <c r="G330" s="155">
        <f>BILINTERP(SailGribPolarFile!$A$1:$R$25,G$3,360-$D330)</f>
        <v>4.5</v>
      </c>
      <c r="H330" s="155">
        <f>BILINTERP(SailGribPolarFile!$A$1:$R$25,H$3,360-$D330)</f>
        <v>5.15</v>
      </c>
      <c r="I330" s="155">
        <f>BILINTERP(SailGribPolarFile!$A$1:$R$25,I$3,360-$D330)</f>
        <v>5.45</v>
      </c>
      <c r="J330" s="155">
        <f>BILINTERP(SailGribPolarFile!$A$1:$R$25,J$3,360-$D330)</f>
        <v>5.7</v>
      </c>
      <c r="K330" s="155">
        <f>BILINTERP(SailGribPolarFile!$A$1:$R$25,K$3,360-$D330)</f>
        <v>5.8</v>
      </c>
      <c r="L330" s="155">
        <f>BILINTERP(SailGribPolarFile!$A$1:$R$25,L$3,360-$D330)</f>
        <v>5.95</v>
      </c>
      <c r="M330" s="155">
        <f>BILINTERP(SailGribPolarFile!$A$1:$R$25,M$3,360-$D330)</f>
        <v>5.95</v>
      </c>
      <c r="N330" s="155">
        <f>BILINTERP(SailGribPolarFile!$A$1:$R$25,N$3,360-$D330)</f>
        <v>5.75</v>
      </c>
      <c r="O330" s="155">
        <f>BILINTERP(SailGribPolarFile!$A$1:$R$25,O$3,360-$D330)</f>
        <v>5.05</v>
      </c>
      <c r="P330" s="153"/>
      <c r="Q330" s="153"/>
      <c r="R330" s="153"/>
    </row>
    <row r="331" spans="4:18" ht="12.75">
      <c r="D331" s="153">
        <f t="shared" si="7"/>
        <v>327</v>
      </c>
      <c r="E331" s="155">
        <f>BILINTERP(SailGribPolarFile!$A$1:$R$25,E$3,360-$D331)</f>
        <v>2.3000000000000003</v>
      </c>
      <c r="F331" s="155">
        <f>BILINTERP(SailGribPolarFile!$A$1:$R$25,F$3,360-$D331)</f>
        <v>3.4499999999999997</v>
      </c>
      <c r="G331" s="155">
        <f>BILINTERP(SailGribPolarFile!$A$1:$R$25,G$3,360-$D331)</f>
        <v>4.35</v>
      </c>
      <c r="H331" s="155">
        <f>BILINTERP(SailGribPolarFile!$A$1:$R$25,H$3,360-$D331)</f>
        <v>5.025</v>
      </c>
      <c r="I331" s="155">
        <f>BILINTERP(SailGribPolarFile!$A$1:$R$25,I$3,360-$D331)</f>
        <v>5.325</v>
      </c>
      <c r="J331" s="155">
        <f>BILINTERP(SailGribPolarFile!$A$1:$R$25,J$3,360-$D331)</f>
        <v>5.6</v>
      </c>
      <c r="K331" s="155">
        <f>BILINTERP(SailGribPolarFile!$A$1:$R$25,K$3,360-$D331)</f>
        <v>5.699999999999999</v>
      </c>
      <c r="L331" s="155">
        <f>BILINTERP(SailGribPolarFile!$A$1:$R$25,L$3,360-$D331)</f>
        <v>5.825</v>
      </c>
      <c r="M331" s="155">
        <f>BILINTERP(SailGribPolarFile!$A$1:$R$25,M$3,360-$D331)</f>
        <v>5.825</v>
      </c>
      <c r="N331" s="155">
        <f>BILINTERP(SailGribPolarFile!$A$1:$R$25,N$3,360-$D331)</f>
        <v>5.575</v>
      </c>
      <c r="O331" s="155">
        <f>BILINTERP(SailGribPolarFile!$A$1:$R$25,O$3,360-$D331)</f>
        <v>4.675</v>
      </c>
      <c r="P331" s="153"/>
      <c r="Q331" s="153"/>
      <c r="R331" s="153"/>
    </row>
    <row r="332" spans="4:18" ht="12.75">
      <c r="D332" s="153">
        <f t="shared" si="7"/>
        <v>328</v>
      </c>
      <c r="E332" s="155">
        <f>BILINTERP(SailGribPolarFile!$A$1:$R$25,E$3,360-$D332)</f>
        <v>2.2</v>
      </c>
      <c r="F332" s="155">
        <f>BILINTERP(SailGribPolarFile!$A$1:$R$25,F$3,360-$D332)</f>
        <v>3.3</v>
      </c>
      <c r="G332" s="155">
        <f>BILINTERP(SailGribPolarFile!$A$1:$R$25,G$3,360-$D332)</f>
        <v>4.2</v>
      </c>
      <c r="H332" s="155">
        <f>BILINTERP(SailGribPolarFile!$A$1:$R$25,H$3,360-$D332)</f>
        <v>4.9</v>
      </c>
      <c r="I332" s="155">
        <f>BILINTERP(SailGribPolarFile!$A$1:$R$25,I$3,360-$D332)</f>
        <v>5.2</v>
      </c>
      <c r="J332" s="155">
        <f>BILINTERP(SailGribPolarFile!$A$1:$R$25,J$3,360-$D332)</f>
        <v>5.5</v>
      </c>
      <c r="K332" s="155">
        <f>BILINTERP(SailGribPolarFile!$A$1:$R$25,K$3,360-$D332)</f>
        <v>5.6</v>
      </c>
      <c r="L332" s="155">
        <f>BILINTERP(SailGribPolarFile!$A$1:$R$25,L$3,360-$D332)</f>
        <v>5.7</v>
      </c>
      <c r="M332" s="155">
        <f>BILINTERP(SailGribPolarFile!$A$1:$R$25,M$3,360-$D332)</f>
        <v>5.7</v>
      </c>
      <c r="N332" s="155">
        <f>BILINTERP(SailGribPolarFile!$A$1:$R$25,N$3,360-$D332)</f>
        <v>5.4</v>
      </c>
      <c r="O332" s="155">
        <f>BILINTERP(SailGribPolarFile!$A$1:$R$25,O$3,360-$D332)</f>
        <v>4.3</v>
      </c>
      <c r="P332" s="153"/>
      <c r="Q332" s="153"/>
      <c r="R332" s="153"/>
    </row>
    <row r="333" spans="4:18" ht="12.75">
      <c r="D333" s="153">
        <f t="shared" si="7"/>
        <v>329</v>
      </c>
      <c r="E333" s="155">
        <f>BILINTERP(SailGribPolarFile!$A$1:$R$25,E$3,360-$D333)</f>
        <v>2.0714285714285716</v>
      </c>
      <c r="F333" s="155">
        <f>BILINTERP(SailGribPolarFile!$A$1:$R$25,F$3,360-$D333)</f>
        <v>3.114285714285714</v>
      </c>
      <c r="G333" s="155">
        <f>BILINTERP(SailGribPolarFile!$A$1:$R$25,G$3,360-$D333)</f>
        <v>3.9571428571428573</v>
      </c>
      <c r="H333" s="155">
        <f>BILINTERP(SailGribPolarFile!$A$1:$R$25,H$3,360-$D333)</f>
        <v>4.614285714285715</v>
      </c>
      <c r="I333" s="155">
        <f>BILINTERP(SailGribPolarFile!$A$1:$R$25,I$3,360-$D333)</f>
        <v>4.9</v>
      </c>
      <c r="J333" s="155">
        <f>BILINTERP(SailGribPolarFile!$A$1:$R$25,J$3,360-$D333)</f>
        <v>5.185714285714286</v>
      </c>
      <c r="K333" s="155">
        <f>BILINTERP(SailGribPolarFile!$A$1:$R$25,K$3,360-$D333)</f>
        <v>5.285714285714286</v>
      </c>
      <c r="L333" s="155">
        <f>BILINTERP(SailGribPolarFile!$A$1:$R$25,L$3,360-$D333)</f>
        <v>5.371428571428572</v>
      </c>
      <c r="M333" s="155">
        <f>BILINTERP(SailGribPolarFile!$A$1:$R$25,M$3,360-$D333)</f>
        <v>5.371428571428572</v>
      </c>
      <c r="N333" s="155">
        <f>BILINTERP(SailGribPolarFile!$A$1:$R$25,N$3,360-$D333)</f>
        <v>5.085714285714286</v>
      </c>
      <c r="O333" s="155">
        <f>BILINTERP(SailGribPolarFile!$A$1:$R$25,O$3,360-$D333)</f>
        <v>4.057142857142857</v>
      </c>
      <c r="P333" s="153"/>
      <c r="Q333" s="153"/>
      <c r="R333" s="153"/>
    </row>
    <row r="334" spans="4:18" ht="12.75">
      <c r="D334" s="153">
        <f t="shared" si="7"/>
        <v>330</v>
      </c>
      <c r="E334" s="155">
        <f>BILINTERP(SailGribPolarFile!$A$1:$R$25,E$3,360-$D334)</f>
        <v>1.942857142857143</v>
      </c>
      <c r="F334" s="155">
        <f>BILINTERP(SailGribPolarFile!$A$1:$R$25,F$3,360-$D334)</f>
        <v>2.9285714285714284</v>
      </c>
      <c r="G334" s="155">
        <f>BILINTERP(SailGribPolarFile!$A$1:$R$25,G$3,360-$D334)</f>
        <v>3.7142857142857144</v>
      </c>
      <c r="H334" s="155">
        <f>BILINTERP(SailGribPolarFile!$A$1:$R$25,H$3,360-$D334)</f>
        <v>4.328571428571429</v>
      </c>
      <c r="I334" s="155">
        <f>BILINTERP(SailGribPolarFile!$A$1:$R$25,I$3,360-$D334)</f>
        <v>4.6000000000000005</v>
      </c>
      <c r="J334" s="155">
        <f>BILINTERP(SailGribPolarFile!$A$1:$R$25,J$3,360-$D334)</f>
        <v>4.871428571428571</v>
      </c>
      <c r="K334" s="155">
        <f>BILINTERP(SailGribPolarFile!$A$1:$R$25,K$3,360-$D334)</f>
        <v>4.9714285714285715</v>
      </c>
      <c r="L334" s="155">
        <f>BILINTERP(SailGribPolarFile!$A$1:$R$25,L$3,360-$D334)</f>
        <v>5.042857142857143</v>
      </c>
      <c r="M334" s="155">
        <f>BILINTERP(SailGribPolarFile!$A$1:$R$25,M$3,360-$D334)</f>
        <v>5.042857142857143</v>
      </c>
      <c r="N334" s="155">
        <f>BILINTERP(SailGribPolarFile!$A$1:$R$25,N$3,360-$D334)</f>
        <v>4.771428571428571</v>
      </c>
      <c r="O334" s="155">
        <f>BILINTERP(SailGribPolarFile!$A$1:$R$25,O$3,360-$D334)</f>
        <v>3.814285714285714</v>
      </c>
      <c r="P334" s="153"/>
      <c r="Q334" s="153"/>
      <c r="R334" s="153"/>
    </row>
    <row r="335" spans="4:18" ht="12.75">
      <c r="D335" s="153">
        <f t="shared" si="7"/>
        <v>331</v>
      </c>
      <c r="E335" s="155">
        <f>BILINTERP(SailGribPolarFile!$A$1:$R$25,E$3,360-$D335)</f>
        <v>1.8142857142857143</v>
      </c>
      <c r="F335" s="155">
        <f>BILINTERP(SailGribPolarFile!$A$1:$R$25,F$3,360-$D335)</f>
        <v>2.742857142857143</v>
      </c>
      <c r="G335" s="155">
        <f>BILINTERP(SailGribPolarFile!$A$1:$R$25,G$3,360-$D335)</f>
        <v>3.4714285714285715</v>
      </c>
      <c r="H335" s="155">
        <f>BILINTERP(SailGribPolarFile!$A$1:$R$25,H$3,360-$D335)</f>
        <v>4.042857142857143</v>
      </c>
      <c r="I335" s="155">
        <f>BILINTERP(SailGribPolarFile!$A$1:$R$25,I$3,360-$D335)</f>
        <v>4.3</v>
      </c>
      <c r="J335" s="155">
        <f>BILINTERP(SailGribPolarFile!$A$1:$R$25,J$3,360-$D335)</f>
        <v>4.557142857142857</v>
      </c>
      <c r="K335" s="155">
        <f>BILINTERP(SailGribPolarFile!$A$1:$R$25,K$3,360-$D335)</f>
        <v>4.657142857142857</v>
      </c>
      <c r="L335" s="155">
        <f>BILINTERP(SailGribPolarFile!$A$1:$R$25,L$3,360-$D335)</f>
        <v>4.714285714285714</v>
      </c>
      <c r="M335" s="155">
        <f>BILINTERP(SailGribPolarFile!$A$1:$R$25,M$3,360-$D335)</f>
        <v>4.714285714285714</v>
      </c>
      <c r="N335" s="155">
        <f>BILINTERP(SailGribPolarFile!$A$1:$R$25,N$3,360-$D335)</f>
        <v>4.457142857142857</v>
      </c>
      <c r="O335" s="155">
        <f>BILINTERP(SailGribPolarFile!$A$1:$R$25,O$3,360-$D335)</f>
        <v>3.571428571428571</v>
      </c>
      <c r="P335" s="153"/>
      <c r="Q335" s="153"/>
      <c r="R335" s="153"/>
    </row>
    <row r="336" spans="4:18" ht="12.75">
      <c r="D336" s="153">
        <f t="shared" si="7"/>
        <v>332</v>
      </c>
      <c r="E336" s="155">
        <f>BILINTERP(SailGribPolarFile!$A$1:$R$25,E$3,360-$D336)</f>
        <v>1.6857142857142857</v>
      </c>
      <c r="F336" s="155">
        <f>BILINTERP(SailGribPolarFile!$A$1:$R$25,F$3,360-$D336)</f>
        <v>2.557142857142857</v>
      </c>
      <c r="G336" s="155">
        <f>BILINTERP(SailGribPolarFile!$A$1:$R$25,G$3,360-$D336)</f>
        <v>3.2285714285714286</v>
      </c>
      <c r="H336" s="155">
        <f>BILINTERP(SailGribPolarFile!$A$1:$R$25,H$3,360-$D336)</f>
        <v>3.757142857142857</v>
      </c>
      <c r="I336" s="155">
        <f>BILINTERP(SailGribPolarFile!$A$1:$R$25,I$3,360-$D336)</f>
        <v>4</v>
      </c>
      <c r="J336" s="155">
        <f>BILINTERP(SailGribPolarFile!$A$1:$R$25,J$3,360-$D336)</f>
        <v>4.242857142857143</v>
      </c>
      <c r="K336" s="155">
        <f>BILINTERP(SailGribPolarFile!$A$1:$R$25,K$3,360-$D336)</f>
        <v>4.3428571428571425</v>
      </c>
      <c r="L336" s="155">
        <f>BILINTERP(SailGribPolarFile!$A$1:$R$25,L$3,360-$D336)</f>
        <v>4.385714285714286</v>
      </c>
      <c r="M336" s="155">
        <f>BILINTERP(SailGribPolarFile!$A$1:$R$25,M$3,360-$D336)</f>
        <v>4.385714285714286</v>
      </c>
      <c r="N336" s="155">
        <f>BILINTERP(SailGribPolarFile!$A$1:$R$25,N$3,360-$D336)</f>
        <v>4.142857142857143</v>
      </c>
      <c r="O336" s="155">
        <f>BILINTERP(SailGribPolarFile!$A$1:$R$25,O$3,360-$D336)</f>
        <v>3.3285714285714283</v>
      </c>
      <c r="P336" s="153"/>
      <c r="Q336" s="153"/>
      <c r="R336" s="153"/>
    </row>
    <row r="337" spans="4:18" ht="12.75">
      <c r="D337" s="153">
        <f t="shared" si="7"/>
        <v>333</v>
      </c>
      <c r="E337" s="155">
        <f>BILINTERP(SailGribPolarFile!$A$1:$R$25,E$3,360-$D337)</f>
        <v>1.5571428571428572</v>
      </c>
      <c r="F337" s="155">
        <f>BILINTERP(SailGribPolarFile!$A$1:$R$25,F$3,360-$D337)</f>
        <v>2.3714285714285714</v>
      </c>
      <c r="G337" s="155">
        <f>BILINTERP(SailGribPolarFile!$A$1:$R$25,G$3,360-$D337)</f>
        <v>2.9857142857142858</v>
      </c>
      <c r="H337" s="155">
        <f>BILINTERP(SailGribPolarFile!$A$1:$R$25,H$3,360-$D337)</f>
        <v>3.4714285714285715</v>
      </c>
      <c r="I337" s="155">
        <f>BILINTERP(SailGribPolarFile!$A$1:$R$25,I$3,360-$D337)</f>
        <v>3.7</v>
      </c>
      <c r="J337" s="155">
        <f>BILINTERP(SailGribPolarFile!$A$1:$R$25,J$3,360-$D337)</f>
        <v>3.9285714285714284</v>
      </c>
      <c r="K337" s="155">
        <f>BILINTERP(SailGribPolarFile!$A$1:$R$25,K$3,360-$D337)</f>
        <v>4.0285714285714285</v>
      </c>
      <c r="L337" s="155">
        <f>BILINTERP(SailGribPolarFile!$A$1:$R$25,L$3,360-$D337)</f>
        <v>4.057142857142857</v>
      </c>
      <c r="M337" s="155">
        <f>BILINTERP(SailGribPolarFile!$A$1:$R$25,M$3,360-$D337)</f>
        <v>4.057142857142857</v>
      </c>
      <c r="N337" s="155">
        <f>BILINTERP(SailGribPolarFile!$A$1:$R$25,N$3,360-$D337)</f>
        <v>3.8285714285714287</v>
      </c>
      <c r="O337" s="155">
        <f>BILINTERP(SailGribPolarFile!$A$1:$R$25,O$3,360-$D337)</f>
        <v>3.085714285714286</v>
      </c>
      <c r="P337" s="153"/>
      <c r="Q337" s="153"/>
      <c r="R337" s="153"/>
    </row>
    <row r="338" spans="4:18" ht="12.75">
      <c r="D338" s="153">
        <f t="shared" si="7"/>
        <v>334</v>
      </c>
      <c r="E338" s="155">
        <f>BILINTERP(SailGribPolarFile!$A$1:$R$25,E$3,360-$D338)</f>
        <v>1.4285714285714286</v>
      </c>
      <c r="F338" s="155">
        <f>BILINTERP(SailGribPolarFile!$A$1:$R$25,F$3,360-$D338)</f>
        <v>2.1857142857142855</v>
      </c>
      <c r="G338" s="155">
        <f>BILINTERP(SailGribPolarFile!$A$1:$R$25,G$3,360-$D338)</f>
        <v>2.742857142857143</v>
      </c>
      <c r="H338" s="155">
        <f>BILINTERP(SailGribPolarFile!$A$1:$R$25,H$3,360-$D338)</f>
        <v>3.1857142857142855</v>
      </c>
      <c r="I338" s="155">
        <f>BILINTERP(SailGribPolarFile!$A$1:$R$25,I$3,360-$D338)</f>
        <v>3.4</v>
      </c>
      <c r="J338" s="155">
        <f>BILINTERP(SailGribPolarFile!$A$1:$R$25,J$3,360-$D338)</f>
        <v>3.6142857142857143</v>
      </c>
      <c r="K338" s="155">
        <f>BILINTERP(SailGribPolarFile!$A$1:$R$25,K$3,360-$D338)</f>
        <v>3.714285714285714</v>
      </c>
      <c r="L338" s="155">
        <f>BILINTERP(SailGribPolarFile!$A$1:$R$25,L$3,360-$D338)</f>
        <v>3.7285714285714286</v>
      </c>
      <c r="M338" s="155">
        <f>BILINTERP(SailGribPolarFile!$A$1:$R$25,M$3,360-$D338)</f>
        <v>3.7285714285714286</v>
      </c>
      <c r="N338" s="155">
        <f>BILINTERP(SailGribPolarFile!$A$1:$R$25,N$3,360-$D338)</f>
        <v>3.5142857142857147</v>
      </c>
      <c r="O338" s="155">
        <f>BILINTERP(SailGribPolarFile!$A$1:$R$25,O$3,360-$D338)</f>
        <v>2.842857142857143</v>
      </c>
      <c r="P338" s="153"/>
      <c r="Q338" s="153"/>
      <c r="R338" s="153"/>
    </row>
    <row r="339" spans="4:18" ht="12.75">
      <c r="D339" s="153">
        <f t="shared" si="7"/>
        <v>335</v>
      </c>
      <c r="E339" s="155">
        <f>BILINTERP(SailGribPolarFile!$A$1:$R$25,E$3,360-$D339)</f>
        <v>1.3</v>
      </c>
      <c r="F339" s="155">
        <f>BILINTERP(SailGribPolarFile!$A$1:$R$25,F$3,360-$D339)</f>
        <v>2</v>
      </c>
      <c r="G339" s="155">
        <f>BILINTERP(SailGribPolarFile!$A$1:$R$25,G$3,360-$D339)</f>
        <v>2.5</v>
      </c>
      <c r="H339" s="155">
        <f>BILINTERP(SailGribPolarFile!$A$1:$R$25,H$3,360-$D339)</f>
        <v>2.9</v>
      </c>
      <c r="I339" s="155">
        <f>BILINTERP(SailGribPolarFile!$A$1:$R$25,I$3,360-$D339)</f>
        <v>3.1</v>
      </c>
      <c r="J339" s="155">
        <f>BILINTERP(SailGribPolarFile!$A$1:$R$25,J$3,360-$D339)</f>
        <v>3.3</v>
      </c>
      <c r="K339" s="155">
        <f>BILINTERP(SailGribPolarFile!$A$1:$R$25,K$3,360-$D339)</f>
        <v>3.4</v>
      </c>
      <c r="L339" s="155">
        <f>BILINTERP(SailGribPolarFile!$A$1:$R$25,L$3,360-$D339)</f>
        <v>3.4</v>
      </c>
      <c r="M339" s="155">
        <f>BILINTERP(SailGribPolarFile!$A$1:$R$25,M$3,360-$D339)</f>
        <v>3.4</v>
      </c>
      <c r="N339" s="155">
        <f>BILINTERP(SailGribPolarFile!$A$1:$R$25,N$3,360-$D339)</f>
        <v>3.2</v>
      </c>
      <c r="O339" s="155">
        <f>BILINTERP(SailGribPolarFile!$A$1:$R$25,O$3,360-$D339)</f>
        <v>2.6</v>
      </c>
      <c r="P339" s="153"/>
      <c r="Q339" s="153"/>
      <c r="R339" s="153"/>
    </row>
    <row r="340" spans="4:18" ht="12.75">
      <c r="D340" s="153">
        <f t="shared" si="7"/>
        <v>336</v>
      </c>
      <c r="E340" s="155">
        <f>BILINTERP(SailGribPolarFile!$A$1:$R$25,E$3,360-$D340)</f>
        <v>1.26</v>
      </c>
      <c r="F340" s="155">
        <f>BILINTERP(SailGribPolarFile!$A$1:$R$25,F$3,360-$D340)</f>
        <v>1.94</v>
      </c>
      <c r="G340" s="155">
        <f>BILINTERP(SailGribPolarFile!$A$1:$R$25,G$3,360-$D340)</f>
        <v>2.42</v>
      </c>
      <c r="H340" s="155">
        <f>BILINTERP(SailGribPolarFile!$A$1:$R$25,H$3,360-$D340)</f>
        <v>2.82</v>
      </c>
      <c r="I340" s="155">
        <f>BILINTERP(SailGribPolarFile!$A$1:$R$25,I$3,360-$D340)</f>
        <v>3</v>
      </c>
      <c r="J340" s="155">
        <f>BILINTERP(SailGribPolarFile!$A$1:$R$25,J$3,360-$D340)</f>
        <v>3.1999999999999997</v>
      </c>
      <c r="K340" s="155">
        <f>BILINTERP(SailGribPolarFile!$A$1:$R$25,K$3,360-$D340)</f>
        <v>3.28</v>
      </c>
      <c r="L340" s="155">
        <f>BILINTERP(SailGribPolarFile!$A$1:$R$25,L$3,360-$D340)</f>
        <v>3.3</v>
      </c>
      <c r="M340" s="155">
        <f>BILINTERP(SailGribPolarFile!$A$1:$R$25,M$3,360-$D340)</f>
        <v>3.3</v>
      </c>
      <c r="N340" s="155">
        <f>BILINTERP(SailGribPolarFile!$A$1:$R$25,N$3,360-$D340)</f>
        <v>3.1</v>
      </c>
      <c r="O340" s="155">
        <f>BILINTERP(SailGribPolarFile!$A$1:$R$25,O$3,360-$D340)</f>
        <v>2.52</v>
      </c>
      <c r="P340" s="153"/>
      <c r="Q340" s="153"/>
      <c r="R340" s="153"/>
    </row>
    <row r="341" spans="4:18" ht="12.75">
      <c r="D341" s="153">
        <f t="shared" si="7"/>
        <v>337</v>
      </c>
      <c r="E341" s="155">
        <f>BILINTERP(SailGribPolarFile!$A$1:$R$25,E$3,360-$D341)</f>
        <v>1.22</v>
      </c>
      <c r="F341" s="155">
        <f>BILINTERP(SailGribPolarFile!$A$1:$R$25,F$3,360-$D341)</f>
        <v>1.88</v>
      </c>
      <c r="G341" s="155">
        <f>BILINTERP(SailGribPolarFile!$A$1:$R$25,G$3,360-$D341)</f>
        <v>2.34</v>
      </c>
      <c r="H341" s="155">
        <f>BILINTERP(SailGribPolarFile!$A$1:$R$25,H$3,360-$D341)</f>
        <v>2.7399999999999998</v>
      </c>
      <c r="I341" s="155">
        <f>BILINTERP(SailGribPolarFile!$A$1:$R$25,I$3,360-$D341)</f>
        <v>2.9</v>
      </c>
      <c r="J341" s="155">
        <f>BILINTERP(SailGribPolarFile!$A$1:$R$25,J$3,360-$D341)</f>
        <v>3.0999999999999996</v>
      </c>
      <c r="K341" s="155">
        <f>BILINTERP(SailGribPolarFile!$A$1:$R$25,K$3,360-$D341)</f>
        <v>3.1599999999999997</v>
      </c>
      <c r="L341" s="155">
        <f>BILINTERP(SailGribPolarFile!$A$1:$R$25,L$3,360-$D341)</f>
        <v>3.1999999999999997</v>
      </c>
      <c r="M341" s="155">
        <f>BILINTERP(SailGribPolarFile!$A$1:$R$25,M$3,360-$D341)</f>
        <v>3.1999999999999997</v>
      </c>
      <c r="N341" s="155">
        <f>BILINTERP(SailGribPolarFile!$A$1:$R$25,N$3,360-$D341)</f>
        <v>3</v>
      </c>
      <c r="O341" s="155">
        <f>BILINTERP(SailGribPolarFile!$A$1:$R$25,O$3,360-$D341)</f>
        <v>2.44</v>
      </c>
      <c r="P341" s="153"/>
      <c r="Q341" s="153"/>
      <c r="R341" s="153"/>
    </row>
    <row r="342" spans="4:18" ht="12.75">
      <c r="D342" s="153">
        <f t="shared" si="7"/>
        <v>338</v>
      </c>
      <c r="E342" s="155">
        <f>BILINTERP(SailGribPolarFile!$A$1:$R$25,E$3,360-$D342)</f>
        <v>1.1800000000000002</v>
      </c>
      <c r="F342" s="155">
        <f>BILINTERP(SailGribPolarFile!$A$1:$R$25,F$3,360-$D342)</f>
        <v>1.82</v>
      </c>
      <c r="G342" s="155">
        <f>BILINTERP(SailGribPolarFile!$A$1:$R$25,G$3,360-$D342)</f>
        <v>2.2600000000000002</v>
      </c>
      <c r="H342" s="155">
        <f>BILINTERP(SailGribPolarFile!$A$1:$R$25,H$3,360-$D342)</f>
        <v>2.66</v>
      </c>
      <c r="I342" s="155">
        <f>BILINTERP(SailGribPolarFile!$A$1:$R$25,I$3,360-$D342)</f>
        <v>2.8000000000000003</v>
      </c>
      <c r="J342" s="155">
        <f>BILINTERP(SailGribPolarFile!$A$1:$R$25,J$3,360-$D342)</f>
        <v>3</v>
      </c>
      <c r="K342" s="155">
        <f>BILINTERP(SailGribPolarFile!$A$1:$R$25,K$3,360-$D342)</f>
        <v>3.04</v>
      </c>
      <c r="L342" s="155">
        <f>BILINTERP(SailGribPolarFile!$A$1:$R$25,L$3,360-$D342)</f>
        <v>3.1</v>
      </c>
      <c r="M342" s="155">
        <f>BILINTERP(SailGribPolarFile!$A$1:$R$25,M$3,360-$D342)</f>
        <v>3.1</v>
      </c>
      <c r="N342" s="155">
        <f>BILINTERP(SailGribPolarFile!$A$1:$R$25,N$3,360-$D342)</f>
        <v>2.9000000000000004</v>
      </c>
      <c r="O342" s="155">
        <f>BILINTERP(SailGribPolarFile!$A$1:$R$25,O$3,360-$D342)</f>
        <v>2.3600000000000003</v>
      </c>
      <c r="P342" s="153"/>
      <c r="Q342" s="153"/>
      <c r="R342" s="153"/>
    </row>
    <row r="343" spans="4:18" ht="12.75">
      <c r="D343" s="153">
        <f t="shared" si="7"/>
        <v>339</v>
      </c>
      <c r="E343" s="155">
        <f>BILINTERP(SailGribPolarFile!$A$1:$R$25,E$3,360-$D343)</f>
        <v>1.1400000000000001</v>
      </c>
      <c r="F343" s="155">
        <f>BILINTERP(SailGribPolarFile!$A$1:$R$25,F$3,360-$D343)</f>
        <v>1.76</v>
      </c>
      <c r="G343" s="155">
        <f>BILINTERP(SailGribPolarFile!$A$1:$R$25,G$3,360-$D343)</f>
        <v>2.18</v>
      </c>
      <c r="H343" s="155">
        <f>BILINTERP(SailGribPolarFile!$A$1:$R$25,H$3,360-$D343)</f>
        <v>2.58</v>
      </c>
      <c r="I343" s="155">
        <f>BILINTERP(SailGribPolarFile!$A$1:$R$25,I$3,360-$D343)</f>
        <v>2.7</v>
      </c>
      <c r="J343" s="155">
        <f>BILINTERP(SailGribPolarFile!$A$1:$R$25,J$3,360-$D343)</f>
        <v>2.9</v>
      </c>
      <c r="K343" s="155">
        <f>BILINTERP(SailGribPolarFile!$A$1:$R$25,K$3,360-$D343)</f>
        <v>2.92</v>
      </c>
      <c r="L343" s="155">
        <f>BILINTERP(SailGribPolarFile!$A$1:$R$25,L$3,360-$D343)</f>
        <v>3</v>
      </c>
      <c r="M343" s="155">
        <f>BILINTERP(SailGribPolarFile!$A$1:$R$25,M$3,360-$D343)</f>
        <v>3</v>
      </c>
      <c r="N343" s="155">
        <f>BILINTERP(SailGribPolarFile!$A$1:$R$25,N$3,360-$D343)</f>
        <v>2.8000000000000003</v>
      </c>
      <c r="O343" s="155">
        <f>BILINTERP(SailGribPolarFile!$A$1:$R$25,O$3,360-$D343)</f>
        <v>2.2800000000000002</v>
      </c>
      <c r="P343" s="153"/>
      <c r="Q343" s="153"/>
      <c r="R343" s="153"/>
    </row>
    <row r="344" spans="4:18" ht="12.75">
      <c r="D344" s="153">
        <f t="shared" si="7"/>
        <v>340</v>
      </c>
      <c r="E344" s="155">
        <f>BILINTERP(SailGribPolarFile!$A$1:$R$25,E$3,360-$D344)</f>
        <v>1.1</v>
      </c>
      <c r="F344" s="155">
        <f>BILINTERP(SailGribPolarFile!$A$1:$R$25,F$3,360-$D344)</f>
        <v>1.7</v>
      </c>
      <c r="G344" s="155">
        <f>BILINTERP(SailGribPolarFile!$A$1:$R$25,G$3,360-$D344)</f>
        <v>2.1</v>
      </c>
      <c r="H344" s="155">
        <f>BILINTERP(SailGribPolarFile!$A$1:$R$25,H$3,360-$D344)</f>
        <v>2.5</v>
      </c>
      <c r="I344" s="155">
        <f>BILINTERP(SailGribPolarFile!$A$1:$R$25,I$3,360-$D344)</f>
        <v>2.6</v>
      </c>
      <c r="J344" s="155">
        <f>BILINTERP(SailGribPolarFile!$A$1:$R$25,J$3,360-$D344)</f>
        <v>2.8</v>
      </c>
      <c r="K344" s="155">
        <f>BILINTERP(SailGribPolarFile!$A$1:$R$25,K$3,360-$D344)</f>
        <v>2.8</v>
      </c>
      <c r="L344" s="155">
        <f>BILINTERP(SailGribPolarFile!$A$1:$R$25,L$3,360-$D344)</f>
        <v>2.9</v>
      </c>
      <c r="M344" s="155">
        <f>BILINTERP(SailGribPolarFile!$A$1:$R$25,M$3,360-$D344)</f>
        <v>2.9</v>
      </c>
      <c r="N344" s="155">
        <f>BILINTERP(SailGribPolarFile!$A$1:$R$25,N$3,360-$D344)</f>
        <v>2.7</v>
      </c>
      <c r="O344" s="155">
        <f>BILINTERP(SailGribPolarFile!$A$1:$R$25,O$3,360-$D344)</f>
        <v>2.2</v>
      </c>
      <c r="P344" s="153"/>
      <c r="Q344" s="153"/>
      <c r="R344" s="153"/>
    </row>
    <row r="345" spans="4:18" ht="12.75">
      <c r="D345" s="153">
        <f t="shared" si="7"/>
        <v>341</v>
      </c>
      <c r="E345" s="155">
        <f>BILINTERP(SailGribPolarFile!$A$1:$R$25,E$3,360-$D345)</f>
        <v>1.08</v>
      </c>
      <c r="F345" s="155">
        <f>BILINTERP(SailGribPolarFile!$A$1:$R$25,F$3,360-$D345)</f>
        <v>1.66</v>
      </c>
      <c r="G345" s="155">
        <f>BILINTERP(SailGribPolarFile!$A$1:$R$25,G$3,360-$D345)</f>
        <v>2.04</v>
      </c>
      <c r="H345" s="155">
        <f>BILINTERP(SailGribPolarFile!$A$1:$R$25,H$3,360-$D345)</f>
        <v>2.44</v>
      </c>
      <c r="I345" s="155">
        <f>BILINTERP(SailGribPolarFile!$A$1:$R$25,I$3,360-$D345)</f>
        <v>2.54</v>
      </c>
      <c r="J345" s="155">
        <f>BILINTERP(SailGribPolarFile!$A$1:$R$25,J$3,360-$D345)</f>
        <v>2.7199999999999998</v>
      </c>
      <c r="K345" s="155">
        <f>BILINTERP(SailGribPolarFile!$A$1:$R$25,K$3,360-$D345)</f>
        <v>2.7399999999999998</v>
      </c>
      <c r="L345" s="155">
        <f>BILINTERP(SailGribPolarFile!$A$1:$R$25,L$3,360-$D345)</f>
        <v>2.82</v>
      </c>
      <c r="M345" s="155">
        <f>BILINTERP(SailGribPolarFile!$A$1:$R$25,M$3,360-$D345)</f>
        <v>2.82</v>
      </c>
      <c r="N345" s="155">
        <f>BILINTERP(SailGribPolarFile!$A$1:$R$25,N$3,360-$D345)</f>
        <v>2.64</v>
      </c>
      <c r="O345" s="155">
        <f>BILINTERP(SailGribPolarFile!$A$1:$R$25,O$3,360-$D345)</f>
        <v>2.14</v>
      </c>
      <c r="P345" s="153"/>
      <c r="Q345" s="153"/>
      <c r="R345" s="153"/>
    </row>
    <row r="346" spans="4:18" ht="12.75">
      <c r="D346" s="153">
        <f t="shared" si="7"/>
        <v>342</v>
      </c>
      <c r="E346" s="155">
        <f>BILINTERP(SailGribPolarFile!$A$1:$R$25,E$3,360-$D346)</f>
        <v>1.06</v>
      </c>
      <c r="F346" s="155">
        <f>BILINTERP(SailGribPolarFile!$A$1:$R$25,F$3,360-$D346)</f>
        <v>1.6199999999999999</v>
      </c>
      <c r="G346" s="155">
        <f>BILINTERP(SailGribPolarFile!$A$1:$R$25,G$3,360-$D346)</f>
        <v>1.98</v>
      </c>
      <c r="H346" s="155">
        <f>BILINTERP(SailGribPolarFile!$A$1:$R$25,H$3,360-$D346)</f>
        <v>2.38</v>
      </c>
      <c r="I346" s="155">
        <f>BILINTERP(SailGribPolarFile!$A$1:$R$25,I$3,360-$D346)</f>
        <v>2.48</v>
      </c>
      <c r="J346" s="155">
        <f>BILINTERP(SailGribPolarFile!$A$1:$R$25,J$3,360-$D346)</f>
        <v>2.6399999999999997</v>
      </c>
      <c r="K346" s="155">
        <f>BILINTERP(SailGribPolarFile!$A$1:$R$25,K$3,360-$D346)</f>
        <v>2.6799999999999997</v>
      </c>
      <c r="L346" s="155">
        <f>BILINTERP(SailGribPolarFile!$A$1:$R$25,L$3,360-$D346)</f>
        <v>2.7399999999999998</v>
      </c>
      <c r="M346" s="155">
        <f>BILINTERP(SailGribPolarFile!$A$1:$R$25,M$3,360-$D346)</f>
        <v>2.7399999999999998</v>
      </c>
      <c r="N346" s="155">
        <f>BILINTERP(SailGribPolarFile!$A$1:$R$25,N$3,360-$D346)</f>
        <v>2.58</v>
      </c>
      <c r="O346" s="155">
        <f>BILINTERP(SailGribPolarFile!$A$1:$R$25,O$3,360-$D346)</f>
        <v>2.08</v>
      </c>
      <c r="P346" s="153"/>
      <c r="Q346" s="153"/>
      <c r="R346" s="153"/>
    </row>
    <row r="347" spans="4:18" ht="12.75">
      <c r="D347" s="153">
        <f t="shared" si="7"/>
        <v>343</v>
      </c>
      <c r="E347" s="155">
        <f>BILINTERP(SailGribPolarFile!$A$1:$R$25,E$3,360-$D347)</f>
        <v>1.04</v>
      </c>
      <c r="F347" s="155">
        <f>BILINTERP(SailGribPolarFile!$A$1:$R$25,F$3,360-$D347)</f>
        <v>1.58</v>
      </c>
      <c r="G347" s="155">
        <f>BILINTERP(SailGribPolarFile!$A$1:$R$25,G$3,360-$D347)</f>
        <v>1.9200000000000002</v>
      </c>
      <c r="H347" s="155">
        <f>BILINTERP(SailGribPolarFile!$A$1:$R$25,H$3,360-$D347)</f>
        <v>2.3200000000000003</v>
      </c>
      <c r="I347" s="155">
        <f>BILINTERP(SailGribPolarFile!$A$1:$R$25,I$3,360-$D347)</f>
        <v>2.42</v>
      </c>
      <c r="J347" s="155">
        <f>BILINTERP(SailGribPolarFile!$A$1:$R$25,J$3,360-$D347)</f>
        <v>2.56</v>
      </c>
      <c r="K347" s="155">
        <f>BILINTERP(SailGribPolarFile!$A$1:$R$25,K$3,360-$D347)</f>
        <v>2.62</v>
      </c>
      <c r="L347" s="155">
        <f>BILINTERP(SailGribPolarFile!$A$1:$R$25,L$3,360-$D347)</f>
        <v>2.66</v>
      </c>
      <c r="M347" s="155">
        <f>BILINTERP(SailGribPolarFile!$A$1:$R$25,M$3,360-$D347)</f>
        <v>2.66</v>
      </c>
      <c r="N347" s="155">
        <f>BILINTERP(SailGribPolarFile!$A$1:$R$25,N$3,360-$D347)</f>
        <v>2.52</v>
      </c>
      <c r="O347" s="155">
        <f>BILINTERP(SailGribPolarFile!$A$1:$R$25,O$3,360-$D347)</f>
        <v>2.02</v>
      </c>
      <c r="P347" s="153"/>
      <c r="Q347" s="153"/>
      <c r="R347" s="153"/>
    </row>
    <row r="348" spans="4:18" ht="12.75">
      <c r="D348" s="153">
        <f t="shared" si="7"/>
        <v>344</v>
      </c>
      <c r="E348" s="155">
        <f>BILINTERP(SailGribPolarFile!$A$1:$R$25,E$3,360-$D348)</f>
        <v>1.02</v>
      </c>
      <c r="F348" s="155">
        <f>BILINTERP(SailGribPolarFile!$A$1:$R$25,F$3,360-$D348)</f>
        <v>1.54</v>
      </c>
      <c r="G348" s="155">
        <f>BILINTERP(SailGribPolarFile!$A$1:$R$25,G$3,360-$D348)</f>
        <v>1.86</v>
      </c>
      <c r="H348" s="155">
        <f>BILINTERP(SailGribPolarFile!$A$1:$R$25,H$3,360-$D348)</f>
        <v>2.2600000000000002</v>
      </c>
      <c r="I348" s="155">
        <f>BILINTERP(SailGribPolarFile!$A$1:$R$25,I$3,360-$D348)</f>
        <v>2.36</v>
      </c>
      <c r="J348" s="155">
        <f>BILINTERP(SailGribPolarFile!$A$1:$R$25,J$3,360-$D348)</f>
        <v>2.48</v>
      </c>
      <c r="K348" s="155">
        <f>BILINTERP(SailGribPolarFile!$A$1:$R$25,K$3,360-$D348)</f>
        <v>2.56</v>
      </c>
      <c r="L348" s="155">
        <f>BILINTERP(SailGribPolarFile!$A$1:$R$25,L$3,360-$D348)</f>
        <v>2.58</v>
      </c>
      <c r="M348" s="155">
        <f>BILINTERP(SailGribPolarFile!$A$1:$R$25,M$3,360-$D348)</f>
        <v>2.58</v>
      </c>
      <c r="N348" s="155">
        <f>BILINTERP(SailGribPolarFile!$A$1:$R$25,N$3,360-$D348)</f>
        <v>2.46</v>
      </c>
      <c r="O348" s="155">
        <f>BILINTERP(SailGribPolarFile!$A$1:$R$25,O$3,360-$D348)</f>
        <v>1.96</v>
      </c>
      <c r="P348" s="153"/>
      <c r="Q348" s="153"/>
      <c r="R348" s="153"/>
    </row>
    <row r="349" spans="4:18" ht="12.75">
      <c r="D349" s="153">
        <f t="shared" si="7"/>
        <v>345</v>
      </c>
      <c r="E349" s="155">
        <f>BILINTERP(SailGribPolarFile!$A$1:$R$25,E$3,360-$D349)</f>
        <v>1</v>
      </c>
      <c r="F349" s="155">
        <f>BILINTERP(SailGribPolarFile!$A$1:$R$25,F$3,360-$D349)</f>
        <v>1.5</v>
      </c>
      <c r="G349" s="155">
        <f>BILINTERP(SailGribPolarFile!$A$1:$R$25,G$3,360-$D349)</f>
        <v>1.8</v>
      </c>
      <c r="H349" s="155">
        <f>BILINTERP(SailGribPolarFile!$A$1:$R$25,H$3,360-$D349)</f>
        <v>2.2</v>
      </c>
      <c r="I349" s="155">
        <f>BILINTERP(SailGribPolarFile!$A$1:$R$25,I$3,360-$D349)</f>
        <v>2.3</v>
      </c>
      <c r="J349" s="155">
        <f>BILINTERP(SailGribPolarFile!$A$1:$R$25,J$3,360-$D349)</f>
        <v>2.4</v>
      </c>
      <c r="K349" s="155">
        <f>BILINTERP(SailGribPolarFile!$A$1:$R$25,K$3,360-$D349)</f>
        <v>2.5</v>
      </c>
      <c r="L349" s="155">
        <f>BILINTERP(SailGribPolarFile!$A$1:$R$25,L$3,360-$D349)</f>
        <v>2.5</v>
      </c>
      <c r="M349" s="155">
        <f>BILINTERP(SailGribPolarFile!$A$1:$R$25,M$3,360-$D349)</f>
        <v>2.5</v>
      </c>
      <c r="N349" s="155">
        <f>BILINTERP(SailGribPolarFile!$A$1:$R$25,N$3,360-$D349)</f>
        <v>2.4</v>
      </c>
      <c r="O349" s="155">
        <f>BILINTERP(SailGribPolarFile!$A$1:$R$25,O$3,360-$D349)</f>
        <v>1.9</v>
      </c>
      <c r="P349" s="153"/>
      <c r="Q349" s="153"/>
      <c r="R349" s="153"/>
    </row>
    <row r="350" spans="4:18" ht="12.75">
      <c r="D350" s="153">
        <f t="shared" si="7"/>
        <v>346</v>
      </c>
      <c r="E350" s="155">
        <f>BILINTERP(SailGribPolarFile!$A$1:$R$25,E$3,360-$D350)</f>
        <v>0.92</v>
      </c>
      <c r="F350" s="155">
        <f>BILINTERP(SailGribPolarFile!$A$1:$R$25,F$3,360-$D350)</f>
        <v>1.4</v>
      </c>
      <c r="G350" s="155">
        <f>BILINTERP(SailGribPolarFile!$A$1:$R$25,G$3,360-$D350)</f>
        <v>1.6800000000000002</v>
      </c>
      <c r="H350" s="155">
        <f>BILINTERP(SailGribPolarFile!$A$1:$R$25,H$3,360-$D350)</f>
        <v>2.04</v>
      </c>
      <c r="I350" s="155">
        <f>BILINTERP(SailGribPolarFile!$A$1:$R$25,I$3,360-$D350)</f>
        <v>2.1399999999999997</v>
      </c>
      <c r="J350" s="155">
        <f>BILINTERP(SailGribPolarFile!$A$1:$R$25,J$3,360-$D350)</f>
        <v>2.2399999999999998</v>
      </c>
      <c r="K350" s="155">
        <f>BILINTERP(SailGribPolarFile!$A$1:$R$25,K$3,360-$D350)</f>
        <v>2.32</v>
      </c>
      <c r="L350" s="155">
        <f>BILINTERP(SailGribPolarFile!$A$1:$R$25,L$3,360-$D350)</f>
        <v>2.34</v>
      </c>
      <c r="M350" s="155">
        <f>BILINTERP(SailGribPolarFile!$A$1:$R$25,M$3,360-$D350)</f>
        <v>2.34</v>
      </c>
      <c r="N350" s="155">
        <f>BILINTERP(SailGribPolarFile!$A$1:$R$25,N$3,360-$D350)</f>
        <v>2.2399999999999998</v>
      </c>
      <c r="O350" s="155">
        <f>BILINTERP(SailGribPolarFile!$A$1:$R$25,O$3,360-$D350)</f>
        <v>1.78</v>
      </c>
      <c r="P350" s="153"/>
      <c r="Q350" s="153"/>
      <c r="R350" s="153"/>
    </row>
    <row r="351" spans="4:18" ht="12.75">
      <c r="D351" s="153">
        <f t="shared" si="7"/>
        <v>347</v>
      </c>
      <c r="E351" s="155">
        <f>BILINTERP(SailGribPolarFile!$A$1:$R$25,E$3,360-$D351)</f>
        <v>0.84</v>
      </c>
      <c r="F351" s="155">
        <f>BILINTERP(SailGribPolarFile!$A$1:$R$25,F$3,360-$D351)</f>
        <v>1.3</v>
      </c>
      <c r="G351" s="155">
        <f>BILINTERP(SailGribPolarFile!$A$1:$R$25,G$3,360-$D351)</f>
        <v>1.56</v>
      </c>
      <c r="H351" s="155">
        <f>BILINTERP(SailGribPolarFile!$A$1:$R$25,H$3,360-$D351)</f>
        <v>1.8800000000000001</v>
      </c>
      <c r="I351" s="155">
        <f>BILINTERP(SailGribPolarFile!$A$1:$R$25,I$3,360-$D351)</f>
        <v>1.98</v>
      </c>
      <c r="J351" s="155">
        <f>BILINTERP(SailGribPolarFile!$A$1:$R$25,J$3,360-$D351)</f>
        <v>2.08</v>
      </c>
      <c r="K351" s="155">
        <f>BILINTERP(SailGribPolarFile!$A$1:$R$25,K$3,360-$D351)</f>
        <v>2.14</v>
      </c>
      <c r="L351" s="155">
        <f>BILINTERP(SailGribPolarFile!$A$1:$R$25,L$3,360-$D351)</f>
        <v>2.18</v>
      </c>
      <c r="M351" s="155">
        <f>BILINTERP(SailGribPolarFile!$A$1:$R$25,M$3,360-$D351)</f>
        <v>2.18</v>
      </c>
      <c r="N351" s="155">
        <f>BILINTERP(SailGribPolarFile!$A$1:$R$25,N$3,360-$D351)</f>
        <v>2.08</v>
      </c>
      <c r="O351" s="155">
        <f>BILINTERP(SailGribPolarFile!$A$1:$R$25,O$3,360-$D351)</f>
        <v>1.66</v>
      </c>
      <c r="P351" s="153"/>
      <c r="Q351" s="153"/>
      <c r="R351" s="153"/>
    </row>
    <row r="352" spans="4:18" ht="12.75">
      <c r="D352" s="153">
        <f t="shared" si="7"/>
        <v>348</v>
      </c>
      <c r="E352" s="155">
        <f>BILINTERP(SailGribPolarFile!$A$1:$R$25,E$3,360-$D352)</f>
        <v>0.76</v>
      </c>
      <c r="F352" s="155">
        <f>BILINTERP(SailGribPolarFile!$A$1:$R$25,F$3,360-$D352)</f>
        <v>1.2</v>
      </c>
      <c r="G352" s="155">
        <f>BILINTERP(SailGribPolarFile!$A$1:$R$25,G$3,360-$D352)</f>
        <v>1.44</v>
      </c>
      <c r="H352" s="155">
        <f>BILINTERP(SailGribPolarFile!$A$1:$R$25,H$3,360-$D352)</f>
        <v>1.72</v>
      </c>
      <c r="I352" s="155">
        <f>BILINTERP(SailGribPolarFile!$A$1:$R$25,I$3,360-$D352)</f>
        <v>1.8199999999999998</v>
      </c>
      <c r="J352" s="155">
        <f>BILINTERP(SailGribPolarFile!$A$1:$R$25,J$3,360-$D352)</f>
        <v>1.92</v>
      </c>
      <c r="K352" s="155">
        <f>BILINTERP(SailGribPolarFile!$A$1:$R$25,K$3,360-$D352)</f>
        <v>1.96</v>
      </c>
      <c r="L352" s="155">
        <f>BILINTERP(SailGribPolarFile!$A$1:$R$25,L$3,360-$D352)</f>
        <v>2.02</v>
      </c>
      <c r="M352" s="155">
        <f>BILINTERP(SailGribPolarFile!$A$1:$R$25,M$3,360-$D352)</f>
        <v>2.02</v>
      </c>
      <c r="N352" s="155">
        <f>BILINTERP(SailGribPolarFile!$A$1:$R$25,N$3,360-$D352)</f>
        <v>1.92</v>
      </c>
      <c r="O352" s="155">
        <f>BILINTERP(SailGribPolarFile!$A$1:$R$25,O$3,360-$D352)</f>
        <v>1.54</v>
      </c>
      <c r="P352" s="153"/>
      <c r="Q352" s="153"/>
      <c r="R352" s="153"/>
    </row>
    <row r="353" spans="4:18" ht="12.75">
      <c r="D353" s="153">
        <f t="shared" si="7"/>
        <v>349</v>
      </c>
      <c r="E353" s="155">
        <f>BILINTERP(SailGribPolarFile!$A$1:$R$25,E$3,360-$D353)</f>
        <v>0.6799999999999999</v>
      </c>
      <c r="F353" s="155">
        <f>BILINTERP(SailGribPolarFile!$A$1:$R$25,F$3,360-$D353)</f>
        <v>1.1</v>
      </c>
      <c r="G353" s="155">
        <f>BILINTERP(SailGribPolarFile!$A$1:$R$25,G$3,360-$D353)</f>
        <v>1.32</v>
      </c>
      <c r="H353" s="155">
        <f>BILINTERP(SailGribPolarFile!$A$1:$R$25,H$3,360-$D353)</f>
        <v>1.56</v>
      </c>
      <c r="I353" s="155">
        <f>BILINTERP(SailGribPolarFile!$A$1:$R$25,I$3,360-$D353)</f>
        <v>1.66</v>
      </c>
      <c r="J353" s="155">
        <f>BILINTERP(SailGribPolarFile!$A$1:$R$25,J$3,360-$D353)</f>
        <v>1.76</v>
      </c>
      <c r="K353" s="155">
        <f>BILINTERP(SailGribPolarFile!$A$1:$R$25,K$3,360-$D353)</f>
        <v>1.78</v>
      </c>
      <c r="L353" s="155">
        <f>BILINTERP(SailGribPolarFile!$A$1:$R$25,L$3,360-$D353)</f>
        <v>1.8599999999999999</v>
      </c>
      <c r="M353" s="155">
        <f>BILINTERP(SailGribPolarFile!$A$1:$R$25,M$3,360-$D353)</f>
        <v>1.8599999999999999</v>
      </c>
      <c r="N353" s="155">
        <f>BILINTERP(SailGribPolarFile!$A$1:$R$25,N$3,360-$D353)</f>
        <v>1.76</v>
      </c>
      <c r="O353" s="155">
        <f>BILINTERP(SailGribPolarFile!$A$1:$R$25,O$3,360-$D353)</f>
        <v>1.42</v>
      </c>
      <c r="P353" s="153"/>
      <c r="Q353" s="153"/>
      <c r="R353" s="153"/>
    </row>
    <row r="354" spans="4:18" ht="12.75">
      <c r="D354" s="153">
        <f t="shared" si="7"/>
        <v>350</v>
      </c>
      <c r="E354" s="155">
        <f>BILINTERP(SailGribPolarFile!$A$1:$R$25,E$3,360-$D354)</f>
        <v>0.6</v>
      </c>
      <c r="F354" s="155">
        <f>BILINTERP(SailGribPolarFile!$A$1:$R$25,F$3,360-$D354)</f>
        <v>1</v>
      </c>
      <c r="G354" s="155">
        <f>BILINTERP(SailGribPolarFile!$A$1:$R$25,G$3,360-$D354)</f>
        <v>1.2</v>
      </c>
      <c r="H354" s="155">
        <f>BILINTERP(SailGribPolarFile!$A$1:$R$25,H$3,360-$D354)</f>
        <v>1.4</v>
      </c>
      <c r="I354" s="155">
        <f>BILINTERP(SailGribPolarFile!$A$1:$R$25,I$3,360-$D354)</f>
        <v>1.5</v>
      </c>
      <c r="J354" s="155">
        <f>BILINTERP(SailGribPolarFile!$A$1:$R$25,J$3,360-$D354)</f>
        <v>1.6</v>
      </c>
      <c r="K354" s="155">
        <f>BILINTERP(SailGribPolarFile!$A$1:$R$25,K$3,360-$D354)</f>
        <v>1.6</v>
      </c>
      <c r="L354" s="155">
        <f>BILINTERP(SailGribPolarFile!$A$1:$R$25,L$3,360-$D354)</f>
        <v>1.7</v>
      </c>
      <c r="M354" s="155">
        <f>BILINTERP(SailGribPolarFile!$A$1:$R$25,M$3,360-$D354)</f>
        <v>1.7</v>
      </c>
      <c r="N354" s="155">
        <f>BILINTERP(SailGribPolarFile!$A$1:$R$25,N$3,360-$D354)</f>
        <v>1.6</v>
      </c>
      <c r="O354" s="155">
        <f>BILINTERP(SailGribPolarFile!$A$1:$R$25,O$3,360-$D354)</f>
        <v>1.3</v>
      </c>
      <c r="P354" s="153"/>
      <c r="Q354" s="153"/>
      <c r="R354" s="153"/>
    </row>
    <row r="355" spans="4:18" ht="12.75">
      <c r="D355" s="153">
        <f t="shared" si="7"/>
        <v>351</v>
      </c>
      <c r="E355" s="155">
        <f>BILINTERP(SailGribPolarFile!$A$1:$R$25,E$3,360-$D355)</f>
        <v>0.54</v>
      </c>
      <c r="F355" s="155">
        <f>BILINTERP(SailGribPolarFile!$A$1:$R$25,F$3,360-$D355)</f>
        <v>0.9</v>
      </c>
      <c r="G355" s="155">
        <f>BILINTERP(SailGribPolarFile!$A$1:$R$25,G$3,360-$D355)</f>
        <v>1.08</v>
      </c>
      <c r="H355" s="155">
        <f>BILINTERP(SailGribPolarFile!$A$1:$R$25,H$3,360-$D355)</f>
        <v>1.26</v>
      </c>
      <c r="I355" s="155">
        <f>BILINTERP(SailGribPolarFile!$A$1:$R$25,I$3,360-$D355)</f>
        <v>1.36</v>
      </c>
      <c r="J355" s="155">
        <f>BILINTERP(SailGribPolarFile!$A$1:$R$25,J$3,360-$D355)</f>
        <v>1.4400000000000002</v>
      </c>
      <c r="K355" s="155">
        <f>BILINTERP(SailGribPolarFile!$A$1:$R$25,K$3,360-$D355)</f>
        <v>1.4400000000000002</v>
      </c>
      <c r="L355" s="155">
        <f>BILINTERP(SailGribPolarFile!$A$1:$R$25,L$3,360-$D355)</f>
        <v>1.54</v>
      </c>
      <c r="M355" s="155">
        <f>BILINTERP(SailGribPolarFile!$A$1:$R$25,M$3,360-$D355)</f>
        <v>1.54</v>
      </c>
      <c r="N355" s="155">
        <f>BILINTERP(SailGribPolarFile!$A$1:$R$25,N$3,360-$D355)</f>
        <v>1.4400000000000002</v>
      </c>
      <c r="O355" s="155">
        <f>BILINTERP(SailGribPolarFile!$A$1:$R$25,O$3,360-$D355)</f>
        <v>1.1600000000000001</v>
      </c>
      <c r="P355" s="153"/>
      <c r="Q355" s="153"/>
      <c r="R355" s="153"/>
    </row>
    <row r="356" spans="4:18" ht="12.75">
      <c r="D356" s="153">
        <f t="shared" si="7"/>
        <v>352</v>
      </c>
      <c r="E356" s="155">
        <f>BILINTERP(SailGribPolarFile!$A$1:$R$25,E$3,360-$D356)</f>
        <v>0.48</v>
      </c>
      <c r="F356" s="155">
        <f>BILINTERP(SailGribPolarFile!$A$1:$R$25,F$3,360-$D356)</f>
        <v>0.8</v>
      </c>
      <c r="G356" s="155">
        <f>BILINTERP(SailGribPolarFile!$A$1:$R$25,G$3,360-$D356)</f>
        <v>0.96</v>
      </c>
      <c r="H356" s="155">
        <f>BILINTERP(SailGribPolarFile!$A$1:$R$25,H$3,360-$D356)</f>
        <v>1.1199999999999999</v>
      </c>
      <c r="I356" s="155">
        <f>BILINTERP(SailGribPolarFile!$A$1:$R$25,I$3,360-$D356)</f>
        <v>1.22</v>
      </c>
      <c r="J356" s="155">
        <f>BILINTERP(SailGribPolarFile!$A$1:$R$25,J$3,360-$D356)</f>
        <v>1.28</v>
      </c>
      <c r="K356" s="155">
        <f>BILINTERP(SailGribPolarFile!$A$1:$R$25,K$3,360-$D356)</f>
        <v>1.28</v>
      </c>
      <c r="L356" s="155">
        <f>BILINTERP(SailGribPolarFile!$A$1:$R$25,L$3,360-$D356)</f>
        <v>1.38</v>
      </c>
      <c r="M356" s="155">
        <f>BILINTERP(SailGribPolarFile!$A$1:$R$25,M$3,360-$D356)</f>
        <v>1.38</v>
      </c>
      <c r="N356" s="155">
        <f>BILINTERP(SailGribPolarFile!$A$1:$R$25,N$3,360-$D356)</f>
        <v>1.28</v>
      </c>
      <c r="O356" s="155">
        <f>BILINTERP(SailGribPolarFile!$A$1:$R$25,O$3,360-$D356)</f>
        <v>1.02</v>
      </c>
      <c r="P356" s="153"/>
      <c r="Q356" s="153"/>
      <c r="R356" s="153"/>
    </row>
    <row r="357" spans="4:18" ht="12.75">
      <c r="D357" s="153">
        <f t="shared" si="7"/>
        <v>353</v>
      </c>
      <c r="E357" s="155">
        <f>BILINTERP(SailGribPolarFile!$A$1:$R$25,E$3,360-$D357)</f>
        <v>0.42</v>
      </c>
      <c r="F357" s="155">
        <f>BILINTERP(SailGribPolarFile!$A$1:$R$25,F$3,360-$D357)</f>
        <v>0.7</v>
      </c>
      <c r="G357" s="155">
        <f>BILINTERP(SailGribPolarFile!$A$1:$R$25,G$3,360-$D357)</f>
        <v>0.84</v>
      </c>
      <c r="H357" s="155">
        <f>BILINTERP(SailGribPolarFile!$A$1:$R$25,H$3,360-$D357)</f>
        <v>0.98</v>
      </c>
      <c r="I357" s="155">
        <f>BILINTERP(SailGribPolarFile!$A$1:$R$25,I$3,360-$D357)</f>
        <v>1.08</v>
      </c>
      <c r="J357" s="155">
        <f>BILINTERP(SailGribPolarFile!$A$1:$R$25,J$3,360-$D357)</f>
        <v>1.12</v>
      </c>
      <c r="K357" s="155">
        <f>BILINTERP(SailGribPolarFile!$A$1:$R$25,K$3,360-$D357)</f>
        <v>1.12</v>
      </c>
      <c r="L357" s="155">
        <f>BILINTERP(SailGribPolarFile!$A$1:$R$25,L$3,360-$D357)</f>
        <v>1.22</v>
      </c>
      <c r="M357" s="155">
        <f>BILINTERP(SailGribPolarFile!$A$1:$R$25,M$3,360-$D357)</f>
        <v>1.22</v>
      </c>
      <c r="N357" s="155">
        <f>BILINTERP(SailGribPolarFile!$A$1:$R$25,N$3,360-$D357)</f>
        <v>1.12</v>
      </c>
      <c r="O357" s="155">
        <f>BILINTERP(SailGribPolarFile!$A$1:$R$25,O$3,360-$D357)</f>
        <v>0.88</v>
      </c>
      <c r="P357" s="153"/>
      <c r="Q357" s="153"/>
      <c r="R357" s="153"/>
    </row>
    <row r="358" spans="4:18" ht="12.75">
      <c r="D358" s="153">
        <f t="shared" si="7"/>
        <v>354</v>
      </c>
      <c r="E358" s="155">
        <f>BILINTERP(SailGribPolarFile!$A$1:$R$25,E$3,360-$D358)</f>
        <v>0.36</v>
      </c>
      <c r="F358" s="155">
        <f>BILINTERP(SailGribPolarFile!$A$1:$R$25,F$3,360-$D358)</f>
        <v>0.6</v>
      </c>
      <c r="G358" s="155">
        <f>BILINTERP(SailGribPolarFile!$A$1:$R$25,G$3,360-$D358)</f>
        <v>0.72</v>
      </c>
      <c r="H358" s="155">
        <f>BILINTERP(SailGribPolarFile!$A$1:$R$25,H$3,360-$D358)</f>
        <v>0.84</v>
      </c>
      <c r="I358" s="155">
        <f>BILINTERP(SailGribPolarFile!$A$1:$R$25,I$3,360-$D358)</f>
        <v>0.9400000000000001</v>
      </c>
      <c r="J358" s="155">
        <f>BILINTERP(SailGribPolarFile!$A$1:$R$25,J$3,360-$D358)</f>
        <v>0.9600000000000001</v>
      </c>
      <c r="K358" s="155">
        <f>BILINTERP(SailGribPolarFile!$A$1:$R$25,K$3,360-$D358)</f>
        <v>0.9600000000000001</v>
      </c>
      <c r="L358" s="155">
        <f>BILINTERP(SailGribPolarFile!$A$1:$R$25,L$3,360-$D358)</f>
        <v>1.06</v>
      </c>
      <c r="M358" s="155">
        <f>BILINTERP(SailGribPolarFile!$A$1:$R$25,M$3,360-$D358)</f>
        <v>1.06</v>
      </c>
      <c r="N358" s="155">
        <f>BILINTERP(SailGribPolarFile!$A$1:$R$25,N$3,360-$D358)</f>
        <v>0.9600000000000001</v>
      </c>
      <c r="O358" s="155">
        <f>BILINTERP(SailGribPolarFile!$A$1:$R$25,O$3,360-$D358)</f>
        <v>0.74</v>
      </c>
      <c r="P358" s="153"/>
      <c r="Q358" s="153"/>
      <c r="R358" s="153"/>
    </row>
    <row r="359" spans="4:18" ht="12.75">
      <c r="D359" s="153">
        <f t="shared" si="7"/>
        <v>355</v>
      </c>
      <c r="E359" s="155">
        <f>BILINTERP(SailGribPolarFile!$A$1:$R$25,E$3,360-$D359)</f>
        <v>0.3</v>
      </c>
      <c r="F359" s="155">
        <f>BILINTERP(SailGribPolarFile!$A$1:$R$25,F$3,360-$D359)</f>
        <v>0.5</v>
      </c>
      <c r="G359" s="155">
        <f>BILINTERP(SailGribPolarFile!$A$1:$R$25,G$3,360-$D359)</f>
        <v>0.6</v>
      </c>
      <c r="H359" s="155">
        <f>BILINTERP(SailGribPolarFile!$A$1:$R$25,H$3,360-$D359)</f>
        <v>0.7</v>
      </c>
      <c r="I359" s="155">
        <f>BILINTERP(SailGribPolarFile!$A$1:$R$25,I$3,360-$D359)</f>
        <v>0.8</v>
      </c>
      <c r="J359" s="155">
        <f>BILINTERP(SailGribPolarFile!$A$1:$R$25,J$3,360-$D359)</f>
        <v>0.8</v>
      </c>
      <c r="K359" s="155">
        <f>BILINTERP(SailGribPolarFile!$A$1:$R$25,K$3,360-$D359)</f>
        <v>0.8</v>
      </c>
      <c r="L359" s="155">
        <f>BILINTERP(SailGribPolarFile!$A$1:$R$25,L$3,360-$D359)</f>
        <v>0.9</v>
      </c>
      <c r="M359" s="155">
        <f>BILINTERP(SailGribPolarFile!$A$1:$R$25,M$3,360-$D359)</f>
        <v>0.9</v>
      </c>
      <c r="N359" s="155">
        <f>BILINTERP(SailGribPolarFile!$A$1:$R$25,N$3,360-$D359)</f>
        <v>0.8</v>
      </c>
      <c r="O359" s="155">
        <f>BILINTERP(SailGribPolarFile!$A$1:$R$25,O$3,360-$D359)</f>
        <v>0.6</v>
      </c>
      <c r="P359" s="153"/>
      <c r="Q359" s="153"/>
      <c r="R359" s="153"/>
    </row>
    <row r="360" spans="4:18" ht="12.75">
      <c r="D360" s="153">
        <f t="shared" si="7"/>
        <v>356</v>
      </c>
      <c r="E360" s="155">
        <f>BILINTERP(SailGribPolarFile!$A$1:$R$25,E$3,360-$D360)</f>
        <v>0.24</v>
      </c>
      <c r="F360" s="155">
        <f>BILINTERP(SailGribPolarFile!$A$1:$R$25,F$3,360-$D360)</f>
        <v>0.4</v>
      </c>
      <c r="G360" s="155">
        <f>BILINTERP(SailGribPolarFile!$A$1:$R$25,G$3,360-$D360)</f>
        <v>0.48</v>
      </c>
      <c r="H360" s="155">
        <f>BILINTERP(SailGribPolarFile!$A$1:$R$25,H$3,360-$D360)</f>
        <v>0.5599999999999999</v>
      </c>
      <c r="I360" s="155">
        <f>BILINTERP(SailGribPolarFile!$A$1:$R$25,I$3,360-$D360)</f>
        <v>0.6400000000000001</v>
      </c>
      <c r="J360" s="155">
        <f>BILINTERP(SailGribPolarFile!$A$1:$R$25,J$3,360-$D360)</f>
        <v>0.6400000000000001</v>
      </c>
      <c r="K360" s="155">
        <f>BILINTERP(SailGribPolarFile!$A$1:$R$25,K$3,360-$D360)</f>
        <v>0.6400000000000001</v>
      </c>
      <c r="L360" s="155">
        <f>BILINTERP(SailGribPolarFile!$A$1:$R$25,L$3,360-$D360)</f>
        <v>0.7200000000000001</v>
      </c>
      <c r="M360" s="155">
        <f>BILINTERP(SailGribPolarFile!$A$1:$R$25,M$3,360-$D360)</f>
        <v>0.7200000000000001</v>
      </c>
      <c r="N360" s="155">
        <f>BILINTERP(SailGribPolarFile!$A$1:$R$25,N$3,360-$D360)</f>
        <v>0.6400000000000001</v>
      </c>
      <c r="O360" s="155">
        <f>BILINTERP(SailGribPolarFile!$A$1:$R$25,O$3,360-$D360)</f>
        <v>0.48</v>
      </c>
      <c r="P360" s="153"/>
      <c r="Q360" s="153"/>
      <c r="R360" s="153"/>
    </row>
    <row r="361" spans="4:18" ht="12.75">
      <c r="D361" s="153">
        <f t="shared" si="7"/>
        <v>357</v>
      </c>
      <c r="E361" s="155">
        <f>BILINTERP(SailGribPolarFile!$A$1:$R$25,E$3,360-$D361)</f>
        <v>0.18</v>
      </c>
      <c r="F361" s="155">
        <f>BILINTERP(SailGribPolarFile!$A$1:$R$25,F$3,360-$D361)</f>
        <v>0.3</v>
      </c>
      <c r="G361" s="155">
        <f>BILINTERP(SailGribPolarFile!$A$1:$R$25,G$3,360-$D361)</f>
        <v>0.36</v>
      </c>
      <c r="H361" s="155">
        <f>BILINTERP(SailGribPolarFile!$A$1:$R$25,H$3,360-$D361)</f>
        <v>0.42</v>
      </c>
      <c r="I361" s="155">
        <f>BILINTERP(SailGribPolarFile!$A$1:$R$25,I$3,360-$D361)</f>
        <v>0.48</v>
      </c>
      <c r="J361" s="155">
        <f>BILINTERP(SailGribPolarFile!$A$1:$R$25,J$3,360-$D361)</f>
        <v>0.48</v>
      </c>
      <c r="K361" s="155">
        <f>BILINTERP(SailGribPolarFile!$A$1:$R$25,K$3,360-$D361)</f>
        <v>0.48</v>
      </c>
      <c r="L361" s="155">
        <f>BILINTERP(SailGribPolarFile!$A$1:$R$25,L$3,360-$D361)</f>
        <v>0.54</v>
      </c>
      <c r="M361" s="155">
        <f>BILINTERP(SailGribPolarFile!$A$1:$R$25,M$3,360-$D361)</f>
        <v>0.54</v>
      </c>
      <c r="N361" s="155">
        <f>BILINTERP(SailGribPolarFile!$A$1:$R$25,N$3,360-$D361)</f>
        <v>0.48</v>
      </c>
      <c r="O361" s="155">
        <f>BILINTERP(SailGribPolarFile!$A$1:$R$25,O$3,360-$D361)</f>
        <v>0.36</v>
      </c>
      <c r="P361" s="153"/>
      <c r="Q361" s="153"/>
      <c r="R361" s="153"/>
    </row>
    <row r="362" spans="4:18" ht="12.75">
      <c r="D362" s="153">
        <f t="shared" si="7"/>
        <v>358</v>
      </c>
      <c r="E362" s="155">
        <f>BILINTERP(SailGribPolarFile!$A$1:$R$25,E$3,360-$D362)</f>
        <v>0.12</v>
      </c>
      <c r="F362" s="155">
        <f>BILINTERP(SailGribPolarFile!$A$1:$R$25,F$3,360-$D362)</f>
        <v>0.2</v>
      </c>
      <c r="G362" s="155">
        <f>BILINTERP(SailGribPolarFile!$A$1:$R$25,G$3,360-$D362)</f>
        <v>0.24</v>
      </c>
      <c r="H362" s="155">
        <f>BILINTERP(SailGribPolarFile!$A$1:$R$25,H$3,360-$D362)</f>
        <v>0.27999999999999997</v>
      </c>
      <c r="I362" s="155">
        <f>BILINTERP(SailGribPolarFile!$A$1:$R$25,I$3,360-$D362)</f>
        <v>0.32000000000000006</v>
      </c>
      <c r="J362" s="155">
        <f>BILINTERP(SailGribPolarFile!$A$1:$R$25,J$3,360-$D362)</f>
        <v>0.32000000000000006</v>
      </c>
      <c r="K362" s="155">
        <f>BILINTERP(SailGribPolarFile!$A$1:$R$25,K$3,360-$D362)</f>
        <v>0.32000000000000006</v>
      </c>
      <c r="L362" s="155">
        <f>BILINTERP(SailGribPolarFile!$A$1:$R$25,L$3,360-$D362)</f>
        <v>0.36000000000000004</v>
      </c>
      <c r="M362" s="155">
        <f>BILINTERP(SailGribPolarFile!$A$1:$R$25,M$3,360-$D362)</f>
        <v>0.36000000000000004</v>
      </c>
      <c r="N362" s="155">
        <f>BILINTERP(SailGribPolarFile!$A$1:$R$25,N$3,360-$D362)</f>
        <v>0.32000000000000006</v>
      </c>
      <c r="O362" s="155">
        <f>BILINTERP(SailGribPolarFile!$A$1:$R$25,O$3,360-$D362)</f>
        <v>0.24</v>
      </c>
      <c r="P362" s="153"/>
      <c r="Q362" s="153"/>
      <c r="R362" s="153"/>
    </row>
    <row r="363" spans="4:18" ht="12.75">
      <c r="D363" s="153">
        <f t="shared" si="7"/>
        <v>359</v>
      </c>
      <c r="E363" s="155">
        <f>BILINTERP(SailGribPolarFile!$A$1:$R$25,E$3,360-$D363)</f>
        <v>0.06</v>
      </c>
      <c r="F363" s="155">
        <f>BILINTERP(SailGribPolarFile!$A$1:$R$25,F$3,360-$D363)</f>
        <v>0.1</v>
      </c>
      <c r="G363" s="155">
        <f>BILINTERP(SailGribPolarFile!$A$1:$R$25,G$3,360-$D363)</f>
        <v>0.12</v>
      </c>
      <c r="H363" s="155">
        <f>BILINTERP(SailGribPolarFile!$A$1:$R$25,H$3,360-$D363)</f>
        <v>0.13999999999999999</v>
      </c>
      <c r="I363" s="155">
        <f>BILINTERP(SailGribPolarFile!$A$1:$R$25,I$3,360-$D363)</f>
        <v>0.16000000000000003</v>
      </c>
      <c r="J363" s="155">
        <f>BILINTERP(SailGribPolarFile!$A$1:$R$25,J$3,360-$D363)</f>
        <v>0.16000000000000003</v>
      </c>
      <c r="K363" s="155">
        <f>BILINTERP(SailGribPolarFile!$A$1:$R$25,K$3,360-$D363)</f>
        <v>0.16000000000000003</v>
      </c>
      <c r="L363" s="155">
        <f>BILINTERP(SailGribPolarFile!$A$1:$R$25,L$3,360-$D363)</f>
        <v>0.18000000000000002</v>
      </c>
      <c r="M363" s="155">
        <f>BILINTERP(SailGribPolarFile!$A$1:$R$25,M$3,360-$D363)</f>
        <v>0.18000000000000002</v>
      </c>
      <c r="N363" s="155">
        <f>BILINTERP(SailGribPolarFile!$A$1:$R$25,N$3,360-$D363)</f>
        <v>0.16000000000000003</v>
      </c>
      <c r="O363" s="155">
        <f>BILINTERP(SailGribPolarFile!$A$1:$R$25,O$3,360-$D363)</f>
        <v>0.12</v>
      </c>
      <c r="P363" s="153"/>
      <c r="Q363" s="153"/>
      <c r="R363" s="153"/>
    </row>
    <row r="364" spans="4:18" ht="12.75">
      <c r="D364" s="153">
        <f t="shared" si="7"/>
        <v>360</v>
      </c>
      <c r="E364" s="155">
        <f>BILINTERP(SailGribPolarFile!$A$1:$R$25,E$3,360-$D364)</f>
        <v>0</v>
      </c>
      <c r="F364" s="155">
        <f>BILINTERP(SailGribPolarFile!$A$1:$R$25,F$3,360-$D364)</f>
        <v>0</v>
      </c>
      <c r="G364" s="155">
        <f>BILINTERP(SailGribPolarFile!$A$1:$R$25,G$3,360-$D364)</f>
        <v>0</v>
      </c>
      <c r="H364" s="155">
        <f>BILINTERP(SailGribPolarFile!$A$1:$R$25,H$3,360-$D364)</f>
        <v>0</v>
      </c>
      <c r="I364" s="155">
        <f>BILINTERP(SailGribPolarFile!$A$1:$R$25,I$3,360-$D364)</f>
        <v>0</v>
      </c>
      <c r="J364" s="155">
        <f>BILINTERP(SailGribPolarFile!$A$1:$R$25,J$3,360-$D364)</f>
        <v>0</v>
      </c>
      <c r="K364" s="155">
        <f>BILINTERP(SailGribPolarFile!$A$1:$R$25,K$3,360-$D364)</f>
        <v>0</v>
      </c>
      <c r="L364" s="155">
        <f>BILINTERP(SailGribPolarFile!$A$1:$R$25,L$3,360-$D364)</f>
        <v>0</v>
      </c>
      <c r="M364" s="155">
        <f>BILINTERP(SailGribPolarFile!$A$1:$R$25,M$3,360-$D364)</f>
        <v>0</v>
      </c>
      <c r="N364" s="155">
        <f>BILINTERP(SailGribPolarFile!$A$1:$R$25,N$3,360-$D364)</f>
        <v>0</v>
      </c>
      <c r="O364" s="155">
        <f>BILINTERP(SailGribPolarFile!$A$1:$R$25,O$3,360-$D364)</f>
        <v>0</v>
      </c>
      <c r="P364" s="153"/>
      <c r="Q364" s="153"/>
      <c r="R364" s="153"/>
    </row>
  </sheetData>
  <sheetProtection sheet="1"/>
  <hyperlinks>
    <hyperlink ref="A1" r:id="rId1" display="http://www.ozgrid.com/Excel/polar-plot-chart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 Laurent</dc:creator>
  <cp:keywords/>
  <dc:description/>
  <cp:lastModifiedBy>Henri Laurent</cp:lastModifiedBy>
  <cp:lastPrinted>2013-04-19T14:22:00Z</cp:lastPrinted>
  <dcterms:created xsi:type="dcterms:W3CDTF">2009-03-08T01:03:41Z</dcterms:created>
  <dcterms:modified xsi:type="dcterms:W3CDTF">2015-09-03T10:03:06Z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